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2bc05061c4c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cast" sheetId="1" r:id="R98b6de9fd4ad4909"/>
    <x:sheet xmlns:r="http://schemas.openxmlformats.org/officeDocument/2006/relationships" name="Cash events" sheetId="2" r:id="Rcda2892fdd6547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;(#,##0.00);&quot;-&quot;"/>
    <x:numFmt numFmtId="202" formatCode="dd-mmm-yy"/>
    <x:numFmt numFmtId="203" formatCode="#,##0;(#,##0);&quot;-&quot;"/>
  </x:numFmts>
  <x:fonts count="7">
    <x:font>
      <x:sz val="11"/>
      <x:name val="Carlito"/>
    </x:font>
    <x:font>
      <x:sz val="10"/>
      <x:color rgb="FF172E3E"/>
      <x:name val="Arial"/>
    </x:font>
    <x:font>
      <x:b/>
      <x:sz val="16"/>
      <x:color rgb="FF172E3E"/>
      <x:name val="Arial"/>
    </x:font>
    <x:font>
      <x:sz val="10"/>
      <x:color rgb="FF1760B0"/>
      <x:name val="Arial"/>
    </x:font>
    <x:font>
      <x:b/>
      <x:sz val="10"/>
      <x:color rgb="FF172E3E"/>
      <x:name val="Arial"/>
    </x:font>
    <x:font>
      <x:sz val="10"/>
      <x:color rgb="FF237549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1"/>
      </x:patternFill>
    </x:fill>
    <x:fill>
      <x:patternFill patternType="solid">
        <x:fgColor rgb="FFFFF9E8"/>
      </x:patternFill>
    </x:fill>
    <x:fill>
      <x:patternFill patternType="solid">
        <x:fgColor rgb="FF1E3D5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0" fontId="1" fillId="2" borderId="0" xfId="0" applyNumberFormat="1" applyFont="1" applyFill="1" applyBorder="1"/>
    <x:xf numFmtId="200" fontId="3" fillId="2" borderId="0" xfId="0" applyNumberFormat="1" applyFont="1" applyFill="1" applyBorder="1"/>
    <x:xf numFmtId="201" fontId="3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201" fontId="4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203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200" fontId="3" fillId="3" borderId="0" xfId="0" applyNumberFormat="1" applyFont="1" applyFill="1" applyBorder="1"/>
    <x:xf numFmtId="201" fontId="3" fillId="3" borderId="0" xfId="0" applyNumberFormat="1" applyFont="1" applyFill="1" applyBorder="1"/>
    <x:xf numFmtId="0" fontId="5" fillId="0" borderId="0" xfId="0" applyNumberFormat="1" applyFont="1" applyFill="1" applyBorder="1"/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ont>
        <x:color rgb="FF9D2020"/>
      </x:font>
      <x:fill>
        <x:patternFill patternType="solid">
          <x:bgColor rgb="FFFFE5E5"/>
        </x:patternFill>
      </x:fill>
    </x:dxf>
    <x:dxf>
      <x:font>
        <x:b/>
        <x:color rgb="FF9D2020"/>
      </x:font>
      <x:fill>
        <x:patternFill patternType="solid">
          <x:bgColor rgb="FFFFE5E5"/>
        </x:patternFill>
      </x:fill>
    </x:dxf>
    <x:dxf>
      <x:font>
        <x:b/>
        <x:color rgb="FF9D2020"/>
      </x:font>
      <x:fill>
        <x:patternFill patternType="solid">
          <x:bgColor rgb="FFFF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a3ba71a30401c" /><Relationship Type="http://schemas.openxmlformats.org/officeDocument/2006/relationships/theme" Target="/xl/theme/theme1.xml" Id="R737e70ebb0534dae" /><Relationship Type="http://schemas.openxmlformats.org/officeDocument/2006/relationships/sharedStrings" Target="/xl/sharedStrings.xml" Id="Rcc301eac30594903" /><Relationship Type="http://schemas.openxmlformats.org/officeDocument/2006/relationships/worksheet" Target="/xl/worksheets/sheet1.xml" Id="R98b6de9fd4ad4909" /><Relationship Type="http://schemas.openxmlformats.org/officeDocument/2006/relationships/worksheet" Target="/xl/worksheets/sheet2.xml" Id="Rcda2892fdd6547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3" customHeight="1">
      <x:c r="A2" s="2" t="str">
        <x:v>13-week cash flow forecast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3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23" customHeight="1">
      <x:c r="A4" s="1" t="str">
        <x:v>Start date</x:v>
      </x:c>
      <x:c r="B4" s="8" t="n">
        <x:v>46314</x:v>
      </x:c>
      <x:c r="C4" s="1"/>
      <x:c r="D4" s="1" t="str">
        <x:v>Edit amber cells and Cash events rows 7–106.</x:v>
      </x:c>
      <x:c r="E4" s="1"/>
      <x:c r="F4" s="1"/>
      <x:c r="G4" s="1"/>
      <x:c r="H4" s="1"/>
      <x:c r="I4" s="1"/>
      <x:c r="J4" s="1"/>
      <x:c r="K4" s="1"/>
    </x:row>
    <x:row r="5" ht="23" customHeight="1">
      <x:c r="A5" s="1" t="str">
        <x:v>Opening cash</x:v>
      </x:c>
      <x:c r="B5" s="9" t="n">
        <x:v>12000</x:v>
      </x:c>
      <x:c r="C5" s="1"/>
      <x:c r="D5" s="1" t="str">
        <x:v>Use bank dates and positive receipt/payment amounts.</x:v>
      </x:c>
      <x:c r="E5" s="1"/>
      <x:c r="F5" s="1"/>
      <x:c r="G5" s="1"/>
      <x:c r="H5" s="1"/>
      <x:c r="I5" s="1"/>
      <x:c r="J5" s="1"/>
      <x:c r="K5" s="1"/>
    </x:row>
    <x:row r="6" ht="23" customHeight="1">
      <x:c r="A6" s="1" t="str">
        <x:v>Minimum reserve</x:v>
      </x:c>
      <x:c r="B6" s="9" t="n">
        <x:v>5000</x:v>
      </x:c>
      <x:c r="C6" s="1"/>
      <x:c r="D6" s="1" t="str">
        <x:v>Fictional example. Currency labels do not convert values.</x:v>
      </x:c>
      <x:c r="E6" s="1"/>
      <x:c r="F6" s="1"/>
      <x:c r="G6" s="1"/>
      <x:c r="H6" s="1"/>
      <x:c r="I6" s="1"/>
      <x:c r="J6" s="1"/>
      <x:c r="K6" s="1"/>
    </x:row>
    <x:row r="7" ht="23" customHeight="1">
      <x:c r="A7" s="1" t="str">
        <x:v>Currency label</x:v>
      </x:c>
      <x:c r="B7" s="10" t="str">
        <x:v>USD</x:v>
      </x:c>
      <x:c r="C7" s="1"/>
      <x:c r="D7" s="1" t="str">
        <x:v>Base schedule only. Browser delay controls are not included.</x:v>
      </x:c>
      <x:c r="E7" s="1"/>
      <x:c r="F7" s="1"/>
      <x:c r="G7" s="1"/>
      <x:c r="H7" s="1"/>
      <x:c r="I7" s="1"/>
      <x:c r="J7" s="1"/>
      <x:c r="K7" s="1"/>
    </x:row>
    <x:row r="8" ht="23" customHeight="1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</x:row>
    <x:row r="9" ht="23" customHeight="1">
      <x:c r="A9" s="11" t="str">
        <x:v>Closing cash</x:v>
      </x:c>
      <x:c r="B9" s="12" t="n">
        <x:f>J26</x:f>
        <x:v>15000</x:v>
      </x:c>
      <x:c r="C9" s="1"/>
      <x:c r="D9" s="1" t="str">
        <x:v>Excluded event count</x:v>
      </x:c>
      <x:c r="E9" s="1"/>
      <x:c r="F9" s="1" t="n">
        <x:f>COUNTIFS('Cash events'!$G$7:$G$106,"Before start")+COUNTIFS('Cash events'!$G$7:$G$106,"After horizon")</x:f>
        <x:v>0</x:v>
      </x:c>
      <x:c r="G9" s="1"/>
      <x:c r="H9" s="1"/>
      <x:c r="I9" s="1"/>
      <x:c r="J9" s="1"/>
      <x:c r="K9" s="1"/>
    </x:row>
    <x:row r="10" ht="23" customHeight="1">
      <x:c r="A10" s="11" t="str">
        <x:v>Lowest opening / weekly closing</x:v>
      </x:c>
      <x:c r="B10" s="12" t="n">
        <x:f>MIN(B5,D14:D26,J14:J26)</x:f>
        <x:v>6000</x:v>
      </x:c>
      <x:c r="C10" s="1"/>
      <x:c r="D10" s="1" t="str">
        <x:v>Input rows needing correction</x:v>
      </x:c>
      <x:c r="E10" s="1"/>
      <x:c r="F10" s="1" t="n">
        <x:f>COUNTIFS('Cash events'!$G$7:$G$106,"Fix row")</x:f>
        <x:v>0</x:v>
      </x:c>
      <x:c r="G10" s="1"/>
      <x:c r="H10" s="1"/>
      <x:c r="I10" s="1"/>
      <x:c r="J10" s="1"/>
      <x:c r="K10" s="1"/>
    </x:row>
    <x:row r="11" ht="23" customHeight="1">
      <x:c r="A11" s="11" t="str">
        <x:v>Reserve funding shortfall</x:v>
      </x:c>
      <x:c r="B11" s="12" t="n">
        <x:f>MAX(0,B6-B10)</x:f>
        <x:v>0</x:v>
      </x:c>
      <x:c r="C11" s="1"/>
      <x:c r="D11" s="1" t="str">
        <x:v>Only complete, valid rows are included below.</x:v>
      </x:c>
      <x:c r="E11" s="1"/>
      <x:c r="F11" s="1"/>
      <x:c r="G11" s="1"/>
      <x:c r="H11" s="1"/>
      <x:c r="I11" s="1"/>
      <x:c r="J11" s="1"/>
      <x:c r="K11" s="1"/>
    </x:row>
    <x:row r="12" ht="23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</x:row>
    <x:row r="13" ht="34" customHeight="1">
      <x:c r="A13" s="23" t="str">
        <x:v>Week</x:v>
      </x:c>
      <x:c r="B13" s="23" t="str">
        <x:v>Start</x:v>
      </x:c>
      <x:c r="C13" s="23" t="str">
        <x:v>End</x:v>
      </x:c>
      <x:c r="D13" s="23" t="str">
        <x:v>Opening</x:v>
      </x:c>
      <x:c r="E13" s="23" t="str">
        <x:v>Operating in</x:v>
      </x:c>
      <x:c r="F13" s="23" t="str">
        <x:v>Operating out</x:v>
      </x:c>
      <x:c r="G13" s="23" t="str">
        <x:v>Financing in</x:v>
      </x:c>
      <x:c r="H13" s="23" t="str">
        <x:v>Financing out</x:v>
      </x:c>
      <x:c r="I13" s="23" t="str">
        <x:v>Net cash</x:v>
      </x:c>
      <x:c r="J13" s="23" t="str">
        <x:v>Closing</x:v>
      </x:c>
      <x:c r="K13" s="23" t="str">
        <x:v>Reserve headroom</x:v>
      </x:c>
    </x:row>
    <x:row r="14" ht="23" customHeight="1">
      <x:c r="A14" s="1" t="n">
        <x:f>1</x:f>
        <x:v>1</x:v>
      </x:c>
      <x:c r="B14" s="13" t="n">
        <x:f>IF(ISNUMBER($B$4),$B$4,NA())</x:f>
        <x:v>46314</x:v>
      </x:c>
      <x:c r="C14" s="13" t="n">
        <x:f>B14+6</x:f>
        <x:v>46320</x:v>
      </x:c>
      <x:c r="D14" s="14" t="n">
        <x:f>IF(ISNUMBER($B$5),$B$5,NA())</x:f>
        <x:v>12000</x:v>
      </x:c>
      <x:c r="E14" s="14" t="n">
        <x:f>SUMIFS('Cash events'!$E$7:$E$106,'Cash events'!$B$7:$B$106,"&gt;="&amp;B14,'Cash events'!$B$7:$B$106,"&lt;"&amp;B14+7,'Cash events'!$C$7:$C$106,"receipt",'Cash events'!$D$7:$D$106,"operating",'Cash events'!$G$7:$G$106,"Included")</x:f>
        <x:v>9000</x:v>
      </x:c>
      <x:c r="F14" s="14" t="n">
        <x:f>SUMIFS('Cash events'!$E$7:$E$106,'Cash events'!$B$7:$B$106,"&gt;="&amp;B14,'Cash events'!$B$7:$B$106,"&lt;"&amp;B14+7,'Cash events'!$C$7:$C$106,"payment",'Cash events'!$D$7:$D$106,"operating",'Cash events'!$G$7:$G$106,"Included")</x:f>
        <x:v>8000</x:v>
      </x:c>
      <x:c r="G14" s="14" t="n">
        <x:f>SUMIFS('Cash events'!$E$7:$E$106,'Cash events'!$B$7:$B$106,"&gt;="&amp;B14,'Cash events'!$B$7:$B$106,"&lt;"&amp;B14+7,'Cash events'!$C$7:$C$106,"receipt",'Cash events'!$D$7:$D$106,"financing",'Cash events'!$G$7:$G$106,"Included")</x:f>
        <x:v>0</x:v>
      </x:c>
      <x:c r="H14" s="14" t="n">
        <x:f>SUMIFS('Cash events'!$E$7:$E$106,'Cash events'!$B$7:$B$106,"&gt;="&amp;B14,'Cash events'!$B$7:$B$106,"&lt;"&amp;B14+7,'Cash events'!$C$7:$C$106,"payment",'Cash events'!$D$7:$D$106,"financing",'Cash events'!$G$7:$G$106,"Included")</x:f>
        <x:v>0</x:v>
      </x:c>
      <x:c r="I14" s="14" t="n">
        <x:f>E14+G14-F14-H14</x:f>
        <x:v>1000</x:v>
      </x:c>
      <x:c r="J14" s="15" t="n">
        <x:f>D14+I14</x:f>
        <x:v>13000</x:v>
      </x:c>
      <x:c r="K14" s="15" t="n">
        <x:f>J14-$B$6</x:f>
        <x:v>8000</x:v>
      </x:c>
    </x:row>
    <x:row r="15" ht="23" customHeight="1">
      <x:c r="A15" s="1" t="n">
        <x:f>2</x:f>
        <x:v>2</x:v>
      </x:c>
      <x:c r="B15" s="13" t="n">
        <x:f>B14+7</x:f>
        <x:v>46321</x:v>
      </x:c>
      <x:c r="C15" s="13" t="n">
        <x:f>B15+6</x:f>
        <x:v>46327</x:v>
      </x:c>
      <x:c r="D15" s="14" t="n">
        <x:f>J14</x:f>
        <x:v>13000</x:v>
      </x:c>
      <x:c r="E15" s="14" t="n">
        <x:f>SUMIFS('Cash events'!$E$7:$E$106,'Cash events'!$B$7:$B$106,"&gt;="&amp;B15,'Cash events'!$B$7:$B$106,"&lt;"&amp;B15+7,'Cash events'!$C$7:$C$106,"receipt",'Cash events'!$D$7:$D$106,"operating",'Cash events'!$G$7:$G$106,"Included")</x:f>
        <x:v>0</x:v>
      </x:c>
      <x:c r="F15" s="14" t="n">
        <x:f>SUMIFS('Cash events'!$E$7:$E$106,'Cash events'!$B$7:$B$106,"&gt;="&amp;B15,'Cash events'!$B$7:$B$106,"&lt;"&amp;B15+7,'Cash events'!$C$7:$C$106,"payment",'Cash events'!$D$7:$D$106,"operating",'Cash events'!$G$7:$G$106,"Included")</x:f>
        <x:v>7000</x:v>
      </x:c>
      <x:c r="G15" s="14" t="n">
        <x:f>SUMIFS('Cash events'!$E$7:$E$106,'Cash events'!$B$7:$B$106,"&gt;="&amp;B15,'Cash events'!$B$7:$B$106,"&lt;"&amp;B15+7,'Cash events'!$C$7:$C$106,"receipt",'Cash events'!$D$7:$D$106,"financing",'Cash events'!$G$7:$G$106,"Included")</x:f>
        <x:v>0</x:v>
      </x:c>
      <x:c r="H15" s="14" t="n">
        <x:f>SUMIFS('Cash events'!$E$7:$E$106,'Cash events'!$B$7:$B$106,"&gt;="&amp;B15,'Cash events'!$B$7:$B$106,"&lt;"&amp;B15+7,'Cash events'!$C$7:$C$106,"payment",'Cash events'!$D$7:$D$106,"financing",'Cash events'!$G$7:$G$106,"Included")</x:f>
        <x:v>0</x:v>
      </x:c>
      <x:c r="I15" s="14" t="n">
        <x:f>E15+G15-F15-H15</x:f>
        <x:v>-7000</x:v>
      </x:c>
      <x:c r="J15" s="15" t="n">
        <x:f>D15+I15</x:f>
        <x:v>6000</x:v>
      </x:c>
      <x:c r="K15" s="15" t="n">
        <x:f>J15-$B$6</x:f>
        <x:v>1000</x:v>
      </x:c>
    </x:row>
    <x:row r="16" ht="23" customHeight="1">
      <x:c r="A16" s="1" t="n">
        <x:f>3</x:f>
        <x:v>3</x:v>
      </x:c>
      <x:c r="B16" s="13" t="n">
        <x:f>B15+7</x:f>
        <x:v>46328</x:v>
      </x:c>
      <x:c r="C16" s="13" t="n">
        <x:f>B16+6</x:f>
        <x:v>46334</x:v>
      </x:c>
      <x:c r="D16" s="14" t="n">
        <x:f>J15</x:f>
        <x:v>6000</x:v>
      </x:c>
      <x:c r="E16" s="14" t="n">
        <x:f>SUMIFS('Cash events'!$E$7:$E$106,'Cash events'!$B$7:$B$106,"&gt;="&amp;B16,'Cash events'!$B$7:$B$106,"&lt;"&amp;B16+7,'Cash events'!$C$7:$C$106,"receipt",'Cash events'!$D$7:$D$106,"operating",'Cash events'!$G$7:$G$106,"Included")</x:f>
        <x:v>11000</x:v>
      </x:c>
      <x:c r="F16" s="14" t="n">
        <x:f>SUMIFS('Cash events'!$E$7:$E$106,'Cash events'!$B$7:$B$106,"&gt;="&amp;B16,'Cash events'!$B$7:$B$106,"&lt;"&amp;B16+7,'Cash events'!$C$7:$C$106,"payment",'Cash events'!$D$7:$D$106,"operating",'Cash events'!$G$7:$G$106,"Included")</x:f>
        <x:v>0</x:v>
      </x:c>
      <x:c r="G16" s="14" t="n">
        <x:f>SUMIFS('Cash events'!$E$7:$E$106,'Cash events'!$B$7:$B$106,"&gt;="&amp;B16,'Cash events'!$B$7:$B$106,"&lt;"&amp;B16+7,'Cash events'!$C$7:$C$106,"receipt",'Cash events'!$D$7:$D$106,"financing",'Cash events'!$G$7:$G$106,"Included")</x:f>
        <x:v>0</x:v>
      </x:c>
      <x:c r="H16" s="14" t="n">
        <x:f>SUMIFS('Cash events'!$E$7:$E$106,'Cash events'!$B$7:$B$106,"&gt;="&amp;B16,'Cash events'!$B$7:$B$106,"&lt;"&amp;B16+7,'Cash events'!$C$7:$C$106,"payment",'Cash events'!$D$7:$D$106,"financing",'Cash events'!$G$7:$G$106,"Included")</x:f>
        <x:v>2000</x:v>
      </x:c>
      <x:c r="I16" s="14" t="n">
        <x:f>E16+G16-F16-H16</x:f>
        <x:v>9000</x:v>
      </x:c>
      <x:c r="J16" s="15" t="n">
        <x:f>D16+I16</x:f>
        <x:v>15000</x:v>
      </x:c>
      <x:c r="K16" s="15" t="n">
        <x:f>J16-$B$6</x:f>
        <x:v>10000</x:v>
      </x:c>
    </x:row>
    <x:row r="17" ht="23" customHeight="1">
      <x:c r="A17" s="1" t="n">
        <x:f>4</x:f>
        <x:v>4</x:v>
      </x:c>
      <x:c r="B17" s="13" t="n">
        <x:f>B16+7</x:f>
        <x:v>46335</x:v>
      </x:c>
      <x:c r="C17" s="13" t="n">
        <x:f>B17+6</x:f>
        <x:v>46341</x:v>
      </x:c>
      <x:c r="D17" s="14" t="n">
        <x:f>J16</x:f>
        <x:v>15000</x:v>
      </x:c>
      <x:c r="E17" s="14" t="n">
        <x:f>SUMIFS('Cash events'!$E$7:$E$106,'Cash events'!$B$7:$B$106,"&gt;="&amp;B17,'Cash events'!$B$7:$B$106,"&lt;"&amp;B17+7,'Cash events'!$C$7:$C$106,"receipt",'Cash events'!$D$7:$D$106,"operating",'Cash events'!$G$7:$G$106,"Included")</x:f>
        <x:v>0</x:v>
      </x:c>
      <x:c r="F17" s="14" t="n">
        <x:f>SUMIFS('Cash events'!$E$7:$E$106,'Cash events'!$B$7:$B$106,"&gt;="&amp;B17,'Cash events'!$B$7:$B$106,"&lt;"&amp;B17+7,'Cash events'!$C$7:$C$106,"payment",'Cash events'!$D$7:$D$106,"operating",'Cash events'!$G$7:$G$106,"Included")</x:f>
        <x:v>0</x:v>
      </x:c>
      <x:c r="G17" s="14" t="n">
        <x:f>SUMIFS('Cash events'!$E$7:$E$106,'Cash events'!$B$7:$B$106,"&gt;="&amp;B17,'Cash events'!$B$7:$B$106,"&lt;"&amp;B17+7,'Cash events'!$C$7:$C$106,"receipt",'Cash events'!$D$7:$D$106,"financing",'Cash events'!$G$7:$G$106,"Included")</x:f>
        <x:v>0</x:v>
      </x:c>
      <x:c r="H17" s="14" t="n">
        <x:f>SUMIFS('Cash events'!$E$7:$E$106,'Cash events'!$B$7:$B$106,"&gt;="&amp;B17,'Cash events'!$B$7:$B$106,"&lt;"&amp;B17+7,'Cash events'!$C$7:$C$106,"payment",'Cash events'!$D$7:$D$106,"financing",'Cash events'!$G$7:$G$106,"Included")</x:f>
        <x:v>0</x:v>
      </x:c>
      <x:c r="I17" s="14" t="n">
        <x:f>E17+G17-F17-H17</x:f>
        <x:v>0</x:v>
      </x:c>
      <x:c r="J17" s="15" t="n">
        <x:f>D17+I17</x:f>
        <x:v>15000</x:v>
      </x:c>
      <x:c r="K17" s="15" t="n">
        <x:f>J17-$B$6</x:f>
        <x:v>10000</x:v>
      </x:c>
    </x:row>
    <x:row r="18" ht="23" customHeight="1">
      <x:c r="A18" s="1" t="n">
        <x:f>5</x:f>
        <x:v>5</x:v>
      </x:c>
      <x:c r="B18" s="13" t="n">
        <x:f>B17+7</x:f>
        <x:v>46342</x:v>
      </x:c>
      <x:c r="C18" s="13" t="n">
        <x:f>B18+6</x:f>
        <x:v>46348</x:v>
      </x:c>
      <x:c r="D18" s="14" t="n">
        <x:f>J17</x:f>
        <x:v>15000</x:v>
      </x:c>
      <x:c r="E18" s="14" t="n">
        <x:f>SUMIFS('Cash events'!$E$7:$E$106,'Cash events'!$B$7:$B$106,"&gt;="&amp;B18,'Cash events'!$B$7:$B$106,"&lt;"&amp;B18+7,'Cash events'!$C$7:$C$106,"receipt",'Cash events'!$D$7:$D$106,"operating",'Cash events'!$G$7:$G$106,"Included")</x:f>
        <x:v>0</x:v>
      </x:c>
      <x:c r="F18" s="14" t="n">
        <x:f>SUMIFS('Cash events'!$E$7:$E$106,'Cash events'!$B$7:$B$106,"&gt;="&amp;B18,'Cash events'!$B$7:$B$106,"&lt;"&amp;B18+7,'Cash events'!$C$7:$C$106,"payment",'Cash events'!$D$7:$D$106,"operating",'Cash events'!$G$7:$G$106,"Included")</x:f>
        <x:v>0</x:v>
      </x:c>
      <x:c r="G18" s="14" t="n">
        <x:f>SUMIFS('Cash events'!$E$7:$E$106,'Cash events'!$B$7:$B$106,"&gt;="&amp;B18,'Cash events'!$B$7:$B$106,"&lt;"&amp;B18+7,'Cash events'!$C$7:$C$106,"receipt",'Cash events'!$D$7:$D$106,"financing",'Cash events'!$G$7:$G$106,"Included")</x:f>
        <x:v>0</x:v>
      </x:c>
      <x:c r="H18" s="14" t="n">
        <x:f>SUMIFS('Cash events'!$E$7:$E$106,'Cash events'!$B$7:$B$106,"&gt;="&amp;B18,'Cash events'!$B$7:$B$106,"&lt;"&amp;B18+7,'Cash events'!$C$7:$C$106,"payment",'Cash events'!$D$7:$D$106,"financing",'Cash events'!$G$7:$G$106,"Included")</x:f>
        <x:v>0</x:v>
      </x:c>
      <x:c r="I18" s="14" t="n">
        <x:f>E18+G18-F18-H18</x:f>
        <x:v>0</x:v>
      </x:c>
      <x:c r="J18" s="15" t="n">
        <x:f>D18+I18</x:f>
        <x:v>15000</x:v>
      </x:c>
      <x:c r="K18" s="15" t="n">
        <x:f>J18-$B$6</x:f>
        <x:v>10000</x:v>
      </x:c>
    </x:row>
    <x:row r="19" ht="23" customHeight="1">
      <x:c r="A19" s="1" t="n">
        <x:f>6</x:f>
        <x:v>6</x:v>
      </x:c>
      <x:c r="B19" s="13" t="n">
        <x:f>B18+7</x:f>
        <x:v>46349</x:v>
      </x:c>
      <x:c r="C19" s="13" t="n">
        <x:f>B19+6</x:f>
        <x:v>46355</x:v>
      </x:c>
      <x:c r="D19" s="14" t="n">
        <x:f>J18</x:f>
        <x:v>15000</x:v>
      </x:c>
      <x:c r="E19" s="14" t="n">
        <x:f>SUMIFS('Cash events'!$E$7:$E$106,'Cash events'!$B$7:$B$106,"&gt;="&amp;B19,'Cash events'!$B$7:$B$106,"&lt;"&amp;B19+7,'Cash events'!$C$7:$C$106,"receipt",'Cash events'!$D$7:$D$106,"operating",'Cash events'!$G$7:$G$106,"Included")</x:f>
        <x:v>0</x:v>
      </x:c>
      <x:c r="F19" s="14" t="n">
        <x:f>SUMIFS('Cash events'!$E$7:$E$106,'Cash events'!$B$7:$B$106,"&gt;="&amp;B19,'Cash events'!$B$7:$B$106,"&lt;"&amp;B19+7,'Cash events'!$C$7:$C$106,"payment",'Cash events'!$D$7:$D$106,"operating",'Cash events'!$G$7:$G$106,"Included")</x:f>
        <x:v>0</x:v>
      </x:c>
      <x:c r="G19" s="14" t="n">
        <x:f>SUMIFS('Cash events'!$E$7:$E$106,'Cash events'!$B$7:$B$106,"&gt;="&amp;B19,'Cash events'!$B$7:$B$106,"&lt;"&amp;B19+7,'Cash events'!$C$7:$C$106,"receipt",'Cash events'!$D$7:$D$106,"financing",'Cash events'!$G$7:$G$106,"Included")</x:f>
        <x:v>0</x:v>
      </x:c>
      <x:c r="H19" s="14" t="n">
        <x:f>SUMIFS('Cash events'!$E$7:$E$106,'Cash events'!$B$7:$B$106,"&gt;="&amp;B19,'Cash events'!$B$7:$B$106,"&lt;"&amp;B19+7,'Cash events'!$C$7:$C$106,"payment",'Cash events'!$D$7:$D$106,"financing",'Cash events'!$G$7:$G$106,"Included")</x:f>
        <x:v>0</x:v>
      </x:c>
      <x:c r="I19" s="14" t="n">
        <x:f>E19+G19-F19-H19</x:f>
        <x:v>0</x:v>
      </x:c>
      <x:c r="J19" s="15" t="n">
        <x:f>D19+I19</x:f>
        <x:v>15000</x:v>
      </x:c>
      <x:c r="K19" s="15" t="n">
        <x:f>J19-$B$6</x:f>
        <x:v>10000</x:v>
      </x:c>
    </x:row>
    <x:row r="20" ht="23" customHeight="1">
      <x:c r="A20" s="1" t="n">
        <x:f>7</x:f>
        <x:v>7</x:v>
      </x:c>
      <x:c r="B20" s="13" t="n">
        <x:f>B19+7</x:f>
        <x:v>46356</x:v>
      </x:c>
      <x:c r="C20" s="13" t="n">
        <x:f>B20+6</x:f>
        <x:v>46362</x:v>
      </x:c>
      <x:c r="D20" s="14" t="n">
        <x:f>J19</x:f>
        <x:v>15000</x:v>
      </x:c>
      <x:c r="E20" s="14" t="n">
        <x:f>SUMIFS('Cash events'!$E$7:$E$106,'Cash events'!$B$7:$B$106,"&gt;="&amp;B20,'Cash events'!$B$7:$B$106,"&lt;"&amp;B20+7,'Cash events'!$C$7:$C$106,"receipt",'Cash events'!$D$7:$D$106,"operating",'Cash events'!$G$7:$G$106,"Included")</x:f>
        <x:v>0</x:v>
      </x:c>
      <x:c r="F20" s="14" t="n">
        <x:f>SUMIFS('Cash events'!$E$7:$E$106,'Cash events'!$B$7:$B$106,"&gt;="&amp;B20,'Cash events'!$B$7:$B$106,"&lt;"&amp;B20+7,'Cash events'!$C$7:$C$106,"payment",'Cash events'!$D$7:$D$106,"operating",'Cash events'!$G$7:$G$106,"Included")</x:f>
        <x:v>0</x:v>
      </x:c>
      <x:c r="G20" s="14" t="n">
        <x:f>SUMIFS('Cash events'!$E$7:$E$106,'Cash events'!$B$7:$B$106,"&gt;="&amp;B20,'Cash events'!$B$7:$B$106,"&lt;"&amp;B20+7,'Cash events'!$C$7:$C$106,"receipt",'Cash events'!$D$7:$D$106,"financing",'Cash events'!$G$7:$G$106,"Included")</x:f>
        <x:v>0</x:v>
      </x:c>
      <x:c r="H20" s="14" t="n">
        <x:f>SUMIFS('Cash events'!$E$7:$E$106,'Cash events'!$B$7:$B$106,"&gt;="&amp;B20,'Cash events'!$B$7:$B$106,"&lt;"&amp;B20+7,'Cash events'!$C$7:$C$106,"payment",'Cash events'!$D$7:$D$106,"financing",'Cash events'!$G$7:$G$106,"Included")</x:f>
        <x:v>0</x:v>
      </x:c>
      <x:c r="I20" s="14" t="n">
        <x:f>E20+G20-F20-H20</x:f>
        <x:v>0</x:v>
      </x:c>
      <x:c r="J20" s="15" t="n">
        <x:f>D20+I20</x:f>
        <x:v>15000</x:v>
      </x:c>
      <x:c r="K20" s="15" t="n">
        <x:f>J20-$B$6</x:f>
        <x:v>10000</x:v>
      </x:c>
    </x:row>
    <x:row r="21" ht="23" customHeight="1">
      <x:c r="A21" s="1" t="n">
        <x:f>8</x:f>
        <x:v>8</x:v>
      </x:c>
      <x:c r="B21" s="13" t="n">
        <x:f>B20+7</x:f>
        <x:v>46363</x:v>
      </x:c>
      <x:c r="C21" s="13" t="n">
        <x:f>B21+6</x:f>
        <x:v>46369</x:v>
      </x:c>
      <x:c r="D21" s="14" t="n">
        <x:f>J20</x:f>
        <x:v>15000</x:v>
      </x:c>
      <x:c r="E21" s="14" t="n">
        <x:f>SUMIFS('Cash events'!$E$7:$E$106,'Cash events'!$B$7:$B$106,"&gt;="&amp;B21,'Cash events'!$B$7:$B$106,"&lt;"&amp;B21+7,'Cash events'!$C$7:$C$106,"receipt",'Cash events'!$D$7:$D$106,"operating",'Cash events'!$G$7:$G$106,"Included")</x:f>
        <x:v>0</x:v>
      </x:c>
      <x:c r="F21" s="14" t="n">
        <x:f>SUMIFS('Cash events'!$E$7:$E$106,'Cash events'!$B$7:$B$106,"&gt;="&amp;B21,'Cash events'!$B$7:$B$106,"&lt;"&amp;B21+7,'Cash events'!$C$7:$C$106,"payment",'Cash events'!$D$7:$D$106,"operating",'Cash events'!$G$7:$G$106,"Included")</x:f>
        <x:v>0</x:v>
      </x:c>
      <x:c r="G21" s="14" t="n">
        <x:f>SUMIFS('Cash events'!$E$7:$E$106,'Cash events'!$B$7:$B$106,"&gt;="&amp;B21,'Cash events'!$B$7:$B$106,"&lt;"&amp;B21+7,'Cash events'!$C$7:$C$106,"receipt",'Cash events'!$D$7:$D$106,"financing",'Cash events'!$G$7:$G$106,"Included")</x:f>
        <x:v>0</x:v>
      </x:c>
      <x:c r="H21" s="14" t="n">
        <x:f>SUMIFS('Cash events'!$E$7:$E$106,'Cash events'!$B$7:$B$106,"&gt;="&amp;B21,'Cash events'!$B$7:$B$106,"&lt;"&amp;B21+7,'Cash events'!$C$7:$C$106,"payment",'Cash events'!$D$7:$D$106,"financing",'Cash events'!$G$7:$G$106,"Included")</x:f>
        <x:v>0</x:v>
      </x:c>
      <x:c r="I21" s="14" t="n">
        <x:f>E21+G21-F21-H21</x:f>
        <x:v>0</x:v>
      </x:c>
      <x:c r="J21" s="15" t="n">
        <x:f>D21+I21</x:f>
        <x:v>15000</x:v>
      </x:c>
      <x:c r="K21" s="15" t="n">
        <x:f>J21-$B$6</x:f>
        <x:v>10000</x:v>
      </x:c>
    </x:row>
    <x:row r="22" ht="23" customHeight="1">
      <x:c r="A22" s="1" t="n">
        <x:f>9</x:f>
        <x:v>9</x:v>
      </x:c>
      <x:c r="B22" s="13" t="n">
        <x:f>B21+7</x:f>
        <x:v>46370</x:v>
      </x:c>
      <x:c r="C22" s="13" t="n">
        <x:f>B22+6</x:f>
        <x:v>46376</x:v>
      </x:c>
      <x:c r="D22" s="14" t="n">
        <x:f>J21</x:f>
        <x:v>15000</x:v>
      </x:c>
      <x:c r="E22" s="14" t="n">
        <x:f>SUMIFS('Cash events'!$E$7:$E$106,'Cash events'!$B$7:$B$106,"&gt;="&amp;B22,'Cash events'!$B$7:$B$106,"&lt;"&amp;B22+7,'Cash events'!$C$7:$C$106,"receipt",'Cash events'!$D$7:$D$106,"operating",'Cash events'!$G$7:$G$106,"Included")</x:f>
        <x:v>0</x:v>
      </x:c>
      <x:c r="F22" s="14" t="n">
        <x:f>SUMIFS('Cash events'!$E$7:$E$106,'Cash events'!$B$7:$B$106,"&gt;="&amp;B22,'Cash events'!$B$7:$B$106,"&lt;"&amp;B22+7,'Cash events'!$C$7:$C$106,"payment",'Cash events'!$D$7:$D$106,"operating",'Cash events'!$G$7:$G$106,"Included")</x:f>
        <x:v>0</x:v>
      </x:c>
      <x:c r="G22" s="14" t="n">
        <x:f>SUMIFS('Cash events'!$E$7:$E$106,'Cash events'!$B$7:$B$106,"&gt;="&amp;B22,'Cash events'!$B$7:$B$106,"&lt;"&amp;B22+7,'Cash events'!$C$7:$C$106,"receipt",'Cash events'!$D$7:$D$106,"financing",'Cash events'!$G$7:$G$106,"Included")</x:f>
        <x:v>0</x:v>
      </x:c>
      <x:c r="H22" s="14" t="n">
        <x:f>SUMIFS('Cash events'!$E$7:$E$106,'Cash events'!$B$7:$B$106,"&gt;="&amp;B22,'Cash events'!$B$7:$B$106,"&lt;"&amp;B22+7,'Cash events'!$C$7:$C$106,"payment",'Cash events'!$D$7:$D$106,"financing",'Cash events'!$G$7:$G$106,"Included")</x:f>
        <x:v>0</x:v>
      </x:c>
      <x:c r="I22" s="14" t="n">
        <x:f>E22+G22-F22-H22</x:f>
        <x:v>0</x:v>
      </x:c>
      <x:c r="J22" s="15" t="n">
        <x:f>D22+I22</x:f>
        <x:v>15000</x:v>
      </x:c>
      <x:c r="K22" s="15" t="n">
        <x:f>J22-$B$6</x:f>
        <x:v>10000</x:v>
      </x:c>
    </x:row>
    <x:row r="23" ht="23" customHeight="1">
      <x:c r="A23" s="1" t="n">
        <x:f>10</x:f>
        <x:v>10</x:v>
      </x:c>
      <x:c r="B23" s="13" t="n">
        <x:f>B22+7</x:f>
        <x:v>46377</x:v>
      </x:c>
      <x:c r="C23" s="13" t="n">
        <x:f>B23+6</x:f>
        <x:v>46383</x:v>
      </x:c>
      <x:c r="D23" s="14" t="n">
        <x:f>J22</x:f>
        <x:v>15000</x:v>
      </x:c>
      <x:c r="E23" s="14" t="n">
        <x:f>SUMIFS('Cash events'!$E$7:$E$106,'Cash events'!$B$7:$B$106,"&gt;="&amp;B23,'Cash events'!$B$7:$B$106,"&lt;"&amp;B23+7,'Cash events'!$C$7:$C$106,"receipt",'Cash events'!$D$7:$D$106,"operating",'Cash events'!$G$7:$G$106,"Included")</x:f>
        <x:v>0</x:v>
      </x:c>
      <x:c r="F23" s="14" t="n">
        <x:f>SUMIFS('Cash events'!$E$7:$E$106,'Cash events'!$B$7:$B$106,"&gt;="&amp;B23,'Cash events'!$B$7:$B$106,"&lt;"&amp;B23+7,'Cash events'!$C$7:$C$106,"payment",'Cash events'!$D$7:$D$106,"operating",'Cash events'!$G$7:$G$106,"Included")</x:f>
        <x:v>0</x:v>
      </x:c>
      <x:c r="G23" s="14" t="n">
        <x:f>SUMIFS('Cash events'!$E$7:$E$106,'Cash events'!$B$7:$B$106,"&gt;="&amp;B23,'Cash events'!$B$7:$B$106,"&lt;"&amp;B23+7,'Cash events'!$C$7:$C$106,"receipt",'Cash events'!$D$7:$D$106,"financing",'Cash events'!$G$7:$G$106,"Included")</x:f>
        <x:v>0</x:v>
      </x:c>
      <x:c r="H23" s="14" t="n">
        <x:f>SUMIFS('Cash events'!$E$7:$E$106,'Cash events'!$B$7:$B$106,"&gt;="&amp;B23,'Cash events'!$B$7:$B$106,"&lt;"&amp;B23+7,'Cash events'!$C$7:$C$106,"payment",'Cash events'!$D$7:$D$106,"financing",'Cash events'!$G$7:$G$106,"Included")</x:f>
        <x:v>0</x:v>
      </x:c>
      <x:c r="I23" s="14" t="n">
        <x:f>E23+G23-F23-H23</x:f>
        <x:v>0</x:v>
      </x:c>
      <x:c r="J23" s="15" t="n">
        <x:f>D23+I23</x:f>
        <x:v>15000</x:v>
      </x:c>
      <x:c r="K23" s="15" t="n">
        <x:f>J23-$B$6</x:f>
        <x:v>10000</x:v>
      </x:c>
    </x:row>
    <x:row r="24" ht="23" customHeight="1">
      <x:c r="A24" s="1" t="n">
        <x:f>11</x:f>
        <x:v>11</x:v>
      </x:c>
      <x:c r="B24" s="13" t="n">
        <x:f>B23+7</x:f>
        <x:v>46384</x:v>
      </x:c>
      <x:c r="C24" s="13" t="n">
        <x:f>B24+6</x:f>
        <x:v>46390</x:v>
      </x:c>
      <x:c r="D24" s="14" t="n">
        <x:f>J23</x:f>
        <x:v>15000</x:v>
      </x:c>
      <x:c r="E24" s="14" t="n">
        <x:f>SUMIFS('Cash events'!$E$7:$E$106,'Cash events'!$B$7:$B$106,"&gt;="&amp;B24,'Cash events'!$B$7:$B$106,"&lt;"&amp;B24+7,'Cash events'!$C$7:$C$106,"receipt",'Cash events'!$D$7:$D$106,"operating",'Cash events'!$G$7:$G$106,"Included")</x:f>
        <x:v>0</x:v>
      </x:c>
      <x:c r="F24" s="14" t="n">
        <x:f>SUMIFS('Cash events'!$E$7:$E$106,'Cash events'!$B$7:$B$106,"&gt;="&amp;B24,'Cash events'!$B$7:$B$106,"&lt;"&amp;B24+7,'Cash events'!$C$7:$C$106,"payment",'Cash events'!$D$7:$D$106,"operating",'Cash events'!$G$7:$G$106,"Included")</x:f>
        <x:v>0</x:v>
      </x:c>
      <x:c r="G24" s="14" t="n">
        <x:f>SUMIFS('Cash events'!$E$7:$E$106,'Cash events'!$B$7:$B$106,"&gt;="&amp;B24,'Cash events'!$B$7:$B$106,"&lt;"&amp;B24+7,'Cash events'!$C$7:$C$106,"receipt",'Cash events'!$D$7:$D$106,"financing",'Cash events'!$G$7:$G$106,"Included")</x:f>
        <x:v>0</x:v>
      </x:c>
      <x:c r="H24" s="14" t="n">
        <x:f>SUMIFS('Cash events'!$E$7:$E$106,'Cash events'!$B$7:$B$106,"&gt;="&amp;B24,'Cash events'!$B$7:$B$106,"&lt;"&amp;B24+7,'Cash events'!$C$7:$C$106,"payment",'Cash events'!$D$7:$D$106,"financing",'Cash events'!$G$7:$G$106,"Included")</x:f>
        <x:v>0</x:v>
      </x:c>
      <x:c r="I24" s="14" t="n">
        <x:f>E24+G24-F24-H24</x:f>
        <x:v>0</x:v>
      </x:c>
      <x:c r="J24" s="15" t="n">
        <x:f>D24+I24</x:f>
        <x:v>15000</x:v>
      </x:c>
      <x:c r="K24" s="15" t="n">
        <x:f>J24-$B$6</x:f>
        <x:v>10000</x:v>
      </x:c>
    </x:row>
    <x:row r="25" ht="23" customHeight="1">
      <x:c r="A25" s="1" t="n">
        <x:f>12</x:f>
        <x:v>12</x:v>
      </x:c>
      <x:c r="B25" s="13" t="n">
        <x:f>B24+7</x:f>
        <x:v>46391</x:v>
      </x:c>
      <x:c r="C25" s="13" t="n">
        <x:f>B25+6</x:f>
        <x:v>46397</x:v>
      </x:c>
      <x:c r="D25" s="14" t="n">
        <x:f>J24</x:f>
        <x:v>15000</x:v>
      </x:c>
      <x:c r="E25" s="14" t="n">
        <x:f>SUMIFS('Cash events'!$E$7:$E$106,'Cash events'!$B$7:$B$106,"&gt;="&amp;B25,'Cash events'!$B$7:$B$106,"&lt;"&amp;B25+7,'Cash events'!$C$7:$C$106,"receipt",'Cash events'!$D$7:$D$106,"operating",'Cash events'!$G$7:$G$106,"Included")</x:f>
        <x:v>0</x:v>
      </x:c>
      <x:c r="F25" s="14" t="n">
        <x:f>SUMIFS('Cash events'!$E$7:$E$106,'Cash events'!$B$7:$B$106,"&gt;="&amp;B25,'Cash events'!$B$7:$B$106,"&lt;"&amp;B25+7,'Cash events'!$C$7:$C$106,"payment",'Cash events'!$D$7:$D$106,"operating",'Cash events'!$G$7:$G$106,"Included")</x:f>
        <x:v>0</x:v>
      </x:c>
      <x:c r="G25" s="14" t="n">
        <x:f>SUMIFS('Cash events'!$E$7:$E$106,'Cash events'!$B$7:$B$106,"&gt;="&amp;B25,'Cash events'!$B$7:$B$106,"&lt;"&amp;B25+7,'Cash events'!$C$7:$C$106,"receipt",'Cash events'!$D$7:$D$106,"financing",'Cash events'!$G$7:$G$106,"Included")</x:f>
        <x:v>0</x:v>
      </x:c>
      <x:c r="H25" s="14" t="n">
        <x:f>SUMIFS('Cash events'!$E$7:$E$106,'Cash events'!$B$7:$B$106,"&gt;="&amp;B25,'Cash events'!$B$7:$B$106,"&lt;"&amp;B25+7,'Cash events'!$C$7:$C$106,"payment",'Cash events'!$D$7:$D$106,"financing",'Cash events'!$G$7:$G$106,"Included")</x:f>
        <x:v>0</x:v>
      </x:c>
      <x:c r="I25" s="14" t="n">
        <x:f>E25+G25-F25-H25</x:f>
        <x:v>0</x:v>
      </x:c>
      <x:c r="J25" s="15" t="n">
        <x:f>D25+I25</x:f>
        <x:v>15000</x:v>
      </x:c>
      <x:c r="K25" s="15" t="n">
        <x:f>J25-$B$6</x:f>
        <x:v>10000</x:v>
      </x:c>
    </x:row>
    <x:row r="26" ht="23" customHeight="1">
      <x:c r="A26" s="1" t="n">
        <x:f>13</x:f>
        <x:v>13</x:v>
      </x:c>
      <x:c r="B26" s="13" t="n">
        <x:f>B25+7</x:f>
        <x:v>46398</x:v>
      </x:c>
      <x:c r="C26" s="13" t="n">
        <x:f>B26+6</x:f>
        <x:v>46404</x:v>
      </x:c>
      <x:c r="D26" s="14" t="n">
        <x:f>J25</x:f>
        <x:v>15000</x:v>
      </x:c>
      <x:c r="E26" s="14" t="n">
        <x:f>SUMIFS('Cash events'!$E$7:$E$106,'Cash events'!$B$7:$B$106,"&gt;="&amp;B26,'Cash events'!$B$7:$B$106,"&lt;"&amp;B26+7,'Cash events'!$C$7:$C$106,"receipt",'Cash events'!$D$7:$D$106,"operating",'Cash events'!$G$7:$G$106,"Included")</x:f>
        <x:v>0</x:v>
      </x:c>
      <x:c r="F26" s="14" t="n">
        <x:f>SUMIFS('Cash events'!$E$7:$E$106,'Cash events'!$B$7:$B$106,"&gt;="&amp;B26,'Cash events'!$B$7:$B$106,"&lt;"&amp;B26+7,'Cash events'!$C$7:$C$106,"payment",'Cash events'!$D$7:$D$106,"operating",'Cash events'!$G$7:$G$106,"Included")</x:f>
        <x:v>0</x:v>
      </x:c>
      <x:c r="G26" s="14" t="n">
        <x:f>SUMIFS('Cash events'!$E$7:$E$106,'Cash events'!$B$7:$B$106,"&gt;="&amp;B26,'Cash events'!$B$7:$B$106,"&lt;"&amp;B26+7,'Cash events'!$C$7:$C$106,"receipt",'Cash events'!$D$7:$D$106,"financing",'Cash events'!$G$7:$G$106,"Included")</x:f>
        <x:v>0</x:v>
      </x:c>
      <x:c r="H26" s="14" t="n">
        <x:f>SUMIFS('Cash events'!$E$7:$E$106,'Cash events'!$B$7:$B$106,"&gt;="&amp;B26,'Cash events'!$B$7:$B$106,"&lt;"&amp;B26+7,'Cash events'!$C$7:$C$106,"payment",'Cash events'!$D$7:$D$106,"financing",'Cash events'!$G$7:$G$106,"Included")</x:f>
        <x:v>0</x:v>
      </x:c>
      <x:c r="I26" s="14" t="n">
        <x:f>E26+G26-F26-H26</x:f>
        <x:v>0</x:v>
      </x:c>
      <x:c r="J26" s="15" t="n">
        <x:f>D26+I26</x:f>
        <x:v>15000</x:v>
      </x:c>
      <x:c r="K26" s="15" t="n">
        <x:f>J26-$B$6</x:f>
        <x:v>10000</x:v>
      </x:c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</x:row>
    <x:row r="28" ht="23" customHeight="1">
      <x:c r="A28" s="1" t="str">
        <x:v>Review daily payment order when a week is tight: closing balances can hide a temporary overdraft.</x:v>
      </x:c>
      <x:c r="B28" s="1"/>
      <x:c r="C28" s="1"/>
      <x:c r="D28" s="1"/>
      <x:c r="E28" s="1"/>
      <x:c r="F28" s="1"/>
      <x:c r="G28" s="1"/>
      <x:c r="H28" s="1"/>
      <x:c r="I28" s="1"/>
      <x:c r="J28" s="1"/>
      <x:c r="K28" s="1"/>
    </x:row>
    <x:row r="29" ht="23" customHeight="1">
      <x:c r="A29" s="1" t="str">
        <x:v>Roll forward: reconcile opening cash, update unpaid event dates, remove completed events and add upcoming payments.</x:v>
      </x:c>
      <x:c r="B29" s="1"/>
      <x:c r="C29" s="1"/>
      <x:c r="D29" s="1"/>
      <x:c r="E29" s="1"/>
      <x:c r="F29" s="1"/>
      <x:c r="G29" s="1"/>
      <x:c r="H29" s="1"/>
      <x:c r="I29" s="1"/>
      <x:c r="J29" s="1"/>
      <x:c r="K29" s="1"/>
    </x:row>
    <x:row r="30" ht="23" customHeight="1">
      <x:c r="A30" s="1" t="str">
        <x:v>Changing the start date excludes old events; their dates do not automatically roll forward. Maximum 100 event rows.</x:v>
      </x:c>
      <x:c r="B30" s="1"/>
      <x:c r="C30" s="1"/>
      <x:c r="D30" s="1"/>
      <x:c r="E30" s="1"/>
      <x:c r="F30" s="1"/>
      <x:c r="G30" s="1"/>
      <x:c r="H30" s="1"/>
      <x:c r="I30" s="1"/>
      <x:c r="J30" s="1"/>
      <x:c r="K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</x:row>
  </x:sheetData>
  <x:mergeCells>
    <x:mergeCell ref="D4:K4"/>
    <x:mergeCell ref="D5:K5"/>
    <x:mergeCell ref="D6:K6"/>
    <x:mergeCell ref="D7:K7"/>
    <x:mergeCell ref="D11:K11"/>
    <x:mergeCell ref="A28:K28"/>
    <x:mergeCell ref="A29:K29"/>
    <x:mergeCell ref="A30:K30"/>
  </x:mergeCells>
  <x:conditionalFormatting sqref="K14:K26">
    <x:cfRule type="cellIs" dxfId="0" priority="1" operator="lessThan">
      <x:formula>0</x:formula>
    </x:cfRule>
  </x:conditionalFormatting>
  <x:conditionalFormatting sqref="F10:F10">
    <x:cfRule type="cellIs" dxfId="1" priority="2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9" hidden="0" customWidth="1"/>
    <x:col min="2" max="2" width="20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</x:row>
    <x:row r="2" ht="23" customHeight="1">
      <x:c r="A2" s="2" t="str">
        <x:v>Dated cash events</x:v>
      </x:c>
      <x:c r="B2" s="1"/>
      <x:c r="C2" s="1"/>
      <x:c r="D2" s="1"/>
      <x:c r="E2" s="1"/>
      <x:c r="F2" s="1"/>
      <x:c r="G2" s="1"/>
    </x:row>
    <x:row r="3" ht="23" customHeight="1">
      <x:c r="A3" s="1" t="str">
        <x:v>Fictional sample. Replace events. Use receipt/payment and operating/financing dropdowns.</x:v>
      </x:c>
      <x:c r="B3" s="1"/>
      <x:c r="C3" s="1"/>
      <x:c r="D3" s="1"/>
      <x:c r="E3" s="1"/>
      <x:c r="F3" s="1"/>
      <x:c r="G3" s="1"/>
    </x:row>
    <x:row r="4" ht="23" customHeight="1">
      <x:c r="A4" s="1" t="str">
        <x:v>Method: opening cash + cash receipts − cash payments = closing cash.</x:v>
      </x:c>
      <x:c r="B4" s="1"/>
      <x:c r="C4" s="1"/>
      <x:c r="D4" s="1"/>
      <x:c r="E4" s="1"/>
      <x:c r="F4" s="1"/>
      <x:c r="G4" s="1"/>
    </x:row>
    <x:row r="5" ht="23" customHeight="1">
      <x:c r="A5" s="1" t="str">
        <x:v>Source: https://business.gov.au/finance/cash-flow/set-up-a-cash-flow-statement</x:v>
      </x:c>
      <x:c r="B5" s="1"/>
      <x:c r="C5" s="1"/>
      <x:c r="D5" s="1"/>
      <x:c r="E5" s="1"/>
      <x:c r="F5" s="1"/>
      <x:c r="G5" s="1"/>
    </x:row>
    <x:row r="6" ht="34" customHeight="1">
      <x:c r="A6" s="23" t="str">
        <x:v>Event name</x:v>
      </x:c>
      <x:c r="B6" s="23" t="str">
        <x:v>Cash date</x:v>
      </x:c>
      <x:c r="C6" s="23" t="str">
        <x:v>Direction</x:v>
      </x:c>
      <x:c r="D6" s="23" t="str">
        <x:v>Category</x:v>
      </x:c>
      <x:c r="E6" s="23" t="str">
        <x:v>Amount</x:v>
      </x:c>
      <x:c r="F6" s="23" t="str">
        <x:v>Week number</x:v>
      </x:c>
      <x:c r="G6" s="23" t="str">
        <x:v>Input status</x:v>
      </x:c>
    </x:row>
    <x:row r="7" ht="23" customHeight="1">
      <x:c r="A7" s="17" t="str">
        <x:v>Customer collection</x:v>
      </x:c>
      <x:c r="B7" s="18" t="n">
        <x:v>46315</x:v>
      </x:c>
      <x:c r="C7" s="17" t="str">
        <x:v>receipt</x:v>
      </x:c>
      <x:c r="D7" s="17" t="str">
        <x:v>operating</x:v>
      </x:c>
      <x:c r="E7" s="19" t="n">
        <x:v>9000</x:v>
      </x:c>
      <x:c r="F7" s="20" t="n">
        <x:f>IF(G7="Included",INT((B7-'Forecast'!$B$4)/7)+1,"")</x:f>
        <x:v>1</x:v>
      </x:c>
      <x:c r="G7" s="20" t="str">
        <x:f>IF(COUNTA(A7:E7)=0,"",IF(OR(NOT(ISNUMBER(B7)),NOT(ISNUMBER(E7)),E7&lt;0,AND(C7&lt;&gt;"receipt",C7&lt;&gt;"payment"),AND(D7&lt;&gt;"operating",D7&lt;&gt;"financing")),"Fix row",IF(B7&lt;'Forecast'!$B$4,"Before start",IF(B7&gt;='Forecast'!$B$4+91,"After horizon","Included"))))</x:f>
        <x:v>Included</x:v>
      </x:c>
    </x:row>
    <x:row r="8" ht="23" customHeight="1">
      <x:c r="A8" s="17" t="str">
        <x:v>Payroll</x:v>
      </x:c>
      <x:c r="B8" s="18" t="n">
        <x:v>46318</x:v>
      </x:c>
      <x:c r="C8" s="17" t="str">
        <x:v>payment</x:v>
      </x:c>
      <x:c r="D8" s="17" t="str">
        <x:v>operating</x:v>
      </x:c>
      <x:c r="E8" s="19" t="n">
        <x:v>8000</x:v>
      </x:c>
      <x:c r="F8" s="20" t="n">
        <x:f>IF(G8="Included",INT((B8-'Forecast'!$B$4)/7)+1,"")</x:f>
        <x:v>1</x:v>
      </x:c>
      <x:c r="G8" s="20" t="str">
        <x:f>IF(COUNTA(A8:E8)=0,"",IF(OR(NOT(ISNUMBER(B8)),NOT(ISNUMBER(E8)),E8&lt;0,AND(C8&lt;&gt;"receipt",C8&lt;&gt;"payment"),AND(D8&lt;&gt;"operating",D8&lt;&gt;"financing")),"Fix row",IF(B8&lt;'Forecast'!$B$4,"Before start",IF(B8&gt;='Forecast'!$B$4+91,"After horizon","Included"))))</x:f>
        <x:v>Included</x:v>
      </x:c>
    </x:row>
    <x:row r="9" ht="23" customHeight="1">
      <x:c r="A9" s="17" t="str">
        <x:v>Supplier invoice</x:v>
      </x:c>
      <x:c r="B9" s="18" t="n">
        <x:v>46322</x:v>
      </x:c>
      <x:c r="C9" s="17" t="str">
        <x:v>payment</x:v>
      </x:c>
      <x:c r="D9" s="17" t="str">
        <x:v>operating</x:v>
      </x:c>
      <x:c r="E9" s="19" t="n">
        <x:v>7000</x:v>
      </x:c>
      <x:c r="F9" s="20" t="n">
        <x:f>IF(G9="Included",INT((B9-'Forecast'!$B$4)/7)+1,"")</x:f>
        <x:v>2</x:v>
      </x:c>
      <x:c r="G9" s="20" t="str">
        <x:f>IF(COUNTA(A9:E9)=0,"",IF(OR(NOT(ISNUMBER(B9)),NOT(ISNUMBER(E9)),E9&lt;0,AND(C9&lt;&gt;"receipt",C9&lt;&gt;"payment"),AND(D9&lt;&gt;"operating",D9&lt;&gt;"financing")),"Fix row",IF(B9&lt;'Forecast'!$B$4,"Before start",IF(B9&gt;='Forecast'!$B$4+91,"After horizon","Included"))))</x:f>
        <x:v>Included</x:v>
      </x:c>
    </x:row>
    <x:row r="10" ht="23" customHeight="1">
      <x:c r="A10" s="17" t="str">
        <x:v>Customer collection</x:v>
      </x:c>
      <x:c r="B10" s="18" t="n">
        <x:v>46328</x:v>
      </x:c>
      <x:c r="C10" s="17" t="str">
        <x:v>receipt</x:v>
      </x:c>
      <x:c r="D10" s="17" t="str">
        <x:v>operating</x:v>
      </x:c>
      <x:c r="E10" s="19" t="n">
        <x:v>11000</x:v>
      </x:c>
      <x:c r="F10" s="20" t="n">
        <x:f>IF(G10="Included",INT((B10-'Forecast'!$B$4)/7)+1,"")</x:f>
        <x:v>3</x:v>
      </x:c>
      <x:c r="G10" s="20" t="str">
        <x:f>IF(COUNTA(A10:E10)=0,"",IF(OR(NOT(ISNUMBER(B10)),NOT(ISNUMBER(E10)),E10&lt;0,AND(C10&lt;&gt;"receipt",C10&lt;&gt;"payment"),AND(D10&lt;&gt;"operating",D10&lt;&gt;"financing")),"Fix row",IF(B10&lt;'Forecast'!$B$4,"Before start",IF(B10&gt;='Forecast'!$B$4+91,"After horizon","Included"))))</x:f>
        <x:v>Included</x:v>
      </x:c>
    </x:row>
    <x:row r="11" ht="23" customHeight="1">
      <x:c r="A11" s="17" t="str">
        <x:v>Loan repayment</x:v>
      </x:c>
      <x:c r="B11" s="18" t="n">
        <x:v>46332</x:v>
      </x:c>
      <x:c r="C11" s="17" t="str">
        <x:v>payment</x:v>
      </x:c>
      <x:c r="D11" s="17" t="str">
        <x:v>financing</x:v>
      </x:c>
      <x:c r="E11" s="19" t="n">
        <x:v>2000</x:v>
      </x:c>
      <x:c r="F11" s="20" t="n">
        <x:f>IF(G11="Included",INT((B11-'Forecast'!$B$4)/7)+1,"")</x:f>
        <x:v>3</x:v>
      </x:c>
      <x:c r="G11" s="20" t="str">
        <x:f>IF(COUNTA(A11:E11)=0,"",IF(OR(NOT(ISNUMBER(B11)),NOT(ISNUMBER(E11)),E11&lt;0,AND(C11&lt;&gt;"receipt",C11&lt;&gt;"payment"),AND(D11&lt;&gt;"operating",D11&lt;&gt;"financing")),"Fix row",IF(B11&lt;'Forecast'!$B$4,"Before start",IF(B11&gt;='Forecast'!$B$4+91,"After horizon","Included"))))</x:f>
        <x:v>Included</x:v>
      </x:c>
    </x:row>
    <x:row r="12" ht="23" customHeight="1">
      <x:c r="A12" s="17"/>
      <x:c r="B12" s="18"/>
      <x:c r="C12" s="17"/>
      <x:c r="D12" s="17"/>
      <x:c r="E12" s="19"/>
      <x:c r="F12" s="20" t="str">
        <x:f>IF(G12="Included",INT((B12-'Forecast'!$B$4)/7)+1,"")</x:f>
      </x:c>
      <x:c r="G12" s="20" t="str">
        <x:f>IF(COUNTA(A12:E12)=0,"",IF(OR(NOT(ISNUMBER(B12)),NOT(ISNUMBER(E12)),E12&lt;0,AND(C12&lt;&gt;"receipt",C12&lt;&gt;"payment"),AND(D12&lt;&gt;"operating",D12&lt;&gt;"financing")),"Fix row",IF(B12&lt;'Forecast'!$B$4,"Before start",IF(B12&gt;='Forecast'!$B$4+91,"After horizon","Included"))))</x:f>
      </x:c>
    </x:row>
    <x:row r="13" ht="23" customHeight="1">
      <x:c r="A13" s="17"/>
      <x:c r="B13" s="18"/>
      <x:c r="C13" s="17"/>
      <x:c r="D13" s="17"/>
      <x:c r="E13" s="19"/>
      <x:c r="F13" s="20" t="str">
        <x:f>IF(G13="Included",INT((B13-'Forecast'!$B$4)/7)+1,"")</x:f>
      </x:c>
      <x:c r="G13" s="20" t="str">
        <x:f>IF(COUNTA(A13:E13)=0,"",IF(OR(NOT(ISNUMBER(B13)),NOT(ISNUMBER(E13)),E13&lt;0,AND(C13&lt;&gt;"receipt",C13&lt;&gt;"payment"),AND(D13&lt;&gt;"operating",D13&lt;&gt;"financing")),"Fix row",IF(B13&lt;'Forecast'!$B$4,"Before start",IF(B13&gt;='Forecast'!$B$4+91,"After horizon","Included"))))</x:f>
      </x:c>
    </x:row>
    <x:row r="14" ht="23" customHeight="1">
      <x:c r="A14" s="17"/>
      <x:c r="B14" s="18"/>
      <x:c r="C14" s="17"/>
      <x:c r="D14" s="17"/>
      <x:c r="E14" s="19"/>
      <x:c r="F14" s="20" t="str">
        <x:f>IF(G14="Included",INT((B14-'Forecast'!$B$4)/7)+1,"")</x:f>
      </x:c>
      <x:c r="G14" s="20" t="str">
        <x:f>IF(COUNTA(A14:E14)=0,"",IF(OR(NOT(ISNUMBER(B14)),NOT(ISNUMBER(E14)),E14&lt;0,AND(C14&lt;&gt;"receipt",C14&lt;&gt;"payment"),AND(D14&lt;&gt;"operating",D14&lt;&gt;"financing")),"Fix row",IF(B14&lt;'Forecast'!$B$4,"Before start",IF(B14&gt;='Forecast'!$B$4+91,"After horizon","Included"))))</x:f>
      </x:c>
    </x:row>
    <x:row r="15" ht="23" customHeight="1">
      <x:c r="A15" s="17"/>
      <x:c r="B15" s="18"/>
      <x:c r="C15" s="17"/>
      <x:c r="D15" s="17"/>
      <x:c r="E15" s="19"/>
      <x:c r="F15" s="20" t="str">
        <x:f>IF(G15="Included",INT((B15-'Forecast'!$B$4)/7)+1,"")</x:f>
      </x:c>
      <x:c r="G15" s="20" t="str">
        <x:f>IF(COUNTA(A15:E15)=0,"",IF(OR(NOT(ISNUMBER(B15)),NOT(ISNUMBER(E15)),E15&lt;0,AND(C15&lt;&gt;"receipt",C15&lt;&gt;"payment"),AND(D15&lt;&gt;"operating",D15&lt;&gt;"financing")),"Fix row",IF(B15&lt;'Forecast'!$B$4,"Before start",IF(B15&gt;='Forecast'!$B$4+91,"After horizon","Included"))))</x:f>
      </x:c>
    </x:row>
    <x:row r="16" ht="23" customHeight="1">
      <x:c r="A16" s="17"/>
      <x:c r="B16" s="18"/>
      <x:c r="C16" s="17"/>
      <x:c r="D16" s="17"/>
      <x:c r="E16" s="19"/>
      <x:c r="F16" s="20" t="str">
        <x:f>IF(G16="Included",INT((B16-'Forecast'!$B$4)/7)+1,"")</x:f>
      </x:c>
      <x:c r="G16" s="20" t="str">
        <x:f>IF(COUNTA(A16:E16)=0,"",IF(OR(NOT(ISNUMBER(B16)),NOT(ISNUMBER(E16)),E16&lt;0,AND(C16&lt;&gt;"receipt",C16&lt;&gt;"payment"),AND(D16&lt;&gt;"operating",D16&lt;&gt;"financing")),"Fix row",IF(B16&lt;'Forecast'!$B$4,"Before start",IF(B16&gt;='Forecast'!$B$4+91,"After horizon","Included"))))</x:f>
      </x:c>
    </x:row>
    <x:row r="17" ht="23" customHeight="1">
      <x:c r="A17" s="17"/>
      <x:c r="B17" s="18"/>
      <x:c r="C17" s="17"/>
      <x:c r="D17" s="17"/>
      <x:c r="E17" s="19"/>
      <x:c r="F17" s="20" t="str">
        <x:f>IF(G17="Included",INT((B17-'Forecast'!$B$4)/7)+1,"")</x:f>
      </x:c>
      <x:c r="G17" s="20" t="str">
        <x:f>IF(COUNTA(A17:E17)=0,"",IF(OR(NOT(ISNUMBER(B17)),NOT(ISNUMBER(E17)),E17&lt;0,AND(C17&lt;&gt;"receipt",C17&lt;&gt;"payment"),AND(D17&lt;&gt;"operating",D17&lt;&gt;"financing")),"Fix row",IF(B17&lt;'Forecast'!$B$4,"Before start",IF(B17&gt;='Forecast'!$B$4+91,"After horizon","Included"))))</x:f>
      </x:c>
    </x:row>
    <x:row r="18" ht="23" customHeight="1">
      <x:c r="A18" s="17"/>
      <x:c r="B18" s="18"/>
      <x:c r="C18" s="17"/>
      <x:c r="D18" s="17"/>
      <x:c r="E18" s="19"/>
      <x:c r="F18" s="20" t="str">
        <x:f>IF(G18="Included",INT((B18-'Forecast'!$B$4)/7)+1,"")</x:f>
      </x:c>
      <x:c r="G18" s="20" t="str">
        <x:f>IF(COUNTA(A18:E18)=0,"",IF(OR(NOT(ISNUMBER(B18)),NOT(ISNUMBER(E18)),E18&lt;0,AND(C18&lt;&gt;"receipt",C18&lt;&gt;"payment"),AND(D18&lt;&gt;"operating",D18&lt;&gt;"financing")),"Fix row",IF(B18&lt;'Forecast'!$B$4,"Before start",IF(B18&gt;='Forecast'!$B$4+91,"After horizon","Included"))))</x:f>
      </x:c>
    </x:row>
    <x:row r="19" ht="23" customHeight="1">
      <x:c r="A19" s="17"/>
      <x:c r="B19" s="18"/>
      <x:c r="C19" s="17"/>
      <x:c r="D19" s="17"/>
      <x:c r="E19" s="19"/>
      <x:c r="F19" s="20" t="str">
        <x:f>IF(G19="Included",INT((B19-'Forecast'!$B$4)/7)+1,"")</x:f>
      </x:c>
      <x:c r="G19" s="20" t="str">
        <x:f>IF(COUNTA(A19:E19)=0,"",IF(OR(NOT(ISNUMBER(B19)),NOT(ISNUMBER(E19)),E19&lt;0,AND(C19&lt;&gt;"receipt",C19&lt;&gt;"payment"),AND(D19&lt;&gt;"operating",D19&lt;&gt;"financing")),"Fix row",IF(B19&lt;'Forecast'!$B$4,"Before start",IF(B19&gt;='Forecast'!$B$4+91,"After horizon","Included"))))</x:f>
      </x:c>
    </x:row>
    <x:row r="20" ht="23" customHeight="1">
      <x:c r="A20" s="17"/>
      <x:c r="B20" s="18"/>
      <x:c r="C20" s="17"/>
      <x:c r="D20" s="17"/>
      <x:c r="E20" s="19"/>
      <x:c r="F20" s="20" t="str">
        <x:f>IF(G20="Included",INT((B20-'Forecast'!$B$4)/7)+1,"")</x:f>
      </x:c>
      <x:c r="G20" s="20" t="str">
        <x:f>IF(COUNTA(A20:E20)=0,"",IF(OR(NOT(ISNUMBER(B20)),NOT(ISNUMBER(E20)),E20&lt;0,AND(C20&lt;&gt;"receipt",C20&lt;&gt;"payment"),AND(D20&lt;&gt;"operating",D20&lt;&gt;"financing")),"Fix row",IF(B20&lt;'Forecast'!$B$4,"Before start",IF(B20&gt;='Forecast'!$B$4+91,"After horizon","Included"))))</x:f>
      </x:c>
    </x:row>
    <x:row r="21" ht="23" customHeight="1">
      <x:c r="A21" s="17"/>
      <x:c r="B21" s="18"/>
      <x:c r="C21" s="17"/>
      <x:c r="D21" s="17"/>
      <x:c r="E21" s="19"/>
      <x:c r="F21" s="20" t="str">
        <x:f>IF(G21="Included",INT((B21-'Forecast'!$B$4)/7)+1,"")</x:f>
      </x:c>
      <x:c r="G21" s="20" t="str">
        <x:f>IF(COUNTA(A21:E21)=0,"",IF(OR(NOT(ISNUMBER(B21)),NOT(ISNUMBER(E21)),E21&lt;0,AND(C21&lt;&gt;"receipt",C21&lt;&gt;"payment"),AND(D21&lt;&gt;"operating",D21&lt;&gt;"financing")),"Fix row",IF(B21&lt;'Forecast'!$B$4,"Before start",IF(B21&gt;='Forecast'!$B$4+91,"After horizon","Included"))))</x:f>
      </x:c>
    </x:row>
    <x:row r="22" ht="23" customHeight="1">
      <x:c r="A22" s="17"/>
      <x:c r="B22" s="18"/>
      <x:c r="C22" s="17"/>
      <x:c r="D22" s="17"/>
      <x:c r="E22" s="19"/>
      <x:c r="F22" s="20" t="str">
        <x:f>IF(G22="Included",INT((B22-'Forecast'!$B$4)/7)+1,"")</x:f>
      </x:c>
      <x:c r="G22" s="20" t="str">
        <x:f>IF(COUNTA(A22:E22)=0,"",IF(OR(NOT(ISNUMBER(B22)),NOT(ISNUMBER(E22)),E22&lt;0,AND(C22&lt;&gt;"receipt",C22&lt;&gt;"payment"),AND(D22&lt;&gt;"operating",D22&lt;&gt;"financing")),"Fix row",IF(B22&lt;'Forecast'!$B$4,"Before start",IF(B22&gt;='Forecast'!$B$4+91,"After horizon","Included"))))</x:f>
      </x:c>
    </x:row>
    <x:row r="23" ht="23" customHeight="1">
      <x:c r="A23" s="17"/>
      <x:c r="B23" s="18"/>
      <x:c r="C23" s="17"/>
      <x:c r="D23" s="17"/>
      <x:c r="E23" s="19"/>
      <x:c r="F23" s="20" t="str">
        <x:f>IF(G23="Included",INT((B23-'Forecast'!$B$4)/7)+1,"")</x:f>
      </x:c>
      <x:c r="G23" s="20" t="str">
        <x:f>IF(COUNTA(A23:E23)=0,"",IF(OR(NOT(ISNUMBER(B23)),NOT(ISNUMBER(E23)),E23&lt;0,AND(C23&lt;&gt;"receipt",C23&lt;&gt;"payment"),AND(D23&lt;&gt;"operating",D23&lt;&gt;"financing")),"Fix row",IF(B23&lt;'Forecast'!$B$4,"Before start",IF(B23&gt;='Forecast'!$B$4+91,"After horizon","Included"))))</x:f>
      </x:c>
    </x:row>
    <x:row r="24" ht="23" customHeight="1">
      <x:c r="A24" s="17"/>
      <x:c r="B24" s="18"/>
      <x:c r="C24" s="17"/>
      <x:c r="D24" s="17"/>
      <x:c r="E24" s="19"/>
      <x:c r="F24" s="20" t="str">
        <x:f>IF(G24="Included",INT((B24-'Forecast'!$B$4)/7)+1,"")</x:f>
      </x:c>
      <x:c r="G24" s="20" t="str">
        <x:f>IF(COUNTA(A24:E24)=0,"",IF(OR(NOT(ISNUMBER(B24)),NOT(ISNUMBER(E24)),E24&lt;0,AND(C24&lt;&gt;"receipt",C24&lt;&gt;"payment"),AND(D24&lt;&gt;"operating",D24&lt;&gt;"financing")),"Fix row",IF(B24&lt;'Forecast'!$B$4,"Before start",IF(B24&gt;='Forecast'!$B$4+91,"After horizon","Included"))))</x:f>
      </x:c>
    </x:row>
    <x:row r="25" ht="23" customHeight="1">
      <x:c r="A25" s="17"/>
      <x:c r="B25" s="18"/>
      <x:c r="C25" s="17"/>
      <x:c r="D25" s="17"/>
      <x:c r="E25" s="19"/>
      <x:c r="F25" s="20" t="str">
        <x:f>IF(G25="Included",INT((B25-'Forecast'!$B$4)/7)+1,"")</x:f>
      </x:c>
      <x:c r="G25" s="20" t="str">
        <x:f>IF(COUNTA(A25:E25)=0,"",IF(OR(NOT(ISNUMBER(B25)),NOT(ISNUMBER(E25)),E25&lt;0,AND(C25&lt;&gt;"receipt",C25&lt;&gt;"payment"),AND(D25&lt;&gt;"operating",D25&lt;&gt;"financing")),"Fix row",IF(B25&lt;'Forecast'!$B$4,"Before start",IF(B25&gt;='Forecast'!$B$4+91,"After horizon","Included"))))</x:f>
      </x:c>
    </x:row>
    <x:row r="26" ht="23" customHeight="1">
      <x:c r="A26" s="17"/>
      <x:c r="B26" s="18"/>
      <x:c r="C26" s="17"/>
      <x:c r="D26" s="17"/>
      <x:c r="E26" s="19"/>
      <x:c r="F26" s="20" t="str">
        <x:f>IF(G26="Included",INT((B26-'Forecast'!$B$4)/7)+1,"")</x:f>
      </x:c>
      <x:c r="G26" s="20" t="str">
        <x:f>IF(COUNTA(A26:E26)=0,"",IF(OR(NOT(ISNUMBER(B26)),NOT(ISNUMBER(E26)),E26&lt;0,AND(C26&lt;&gt;"receipt",C26&lt;&gt;"payment"),AND(D26&lt;&gt;"operating",D26&lt;&gt;"financing")),"Fix row",IF(B26&lt;'Forecast'!$B$4,"Before start",IF(B26&gt;='Forecast'!$B$4+91,"After horizon","Included"))))</x:f>
      </x:c>
    </x:row>
    <x:row r="27" ht="23" customHeight="1">
      <x:c r="A27" s="17"/>
      <x:c r="B27" s="18"/>
      <x:c r="C27" s="17"/>
      <x:c r="D27" s="17"/>
      <x:c r="E27" s="19"/>
      <x:c r="F27" s="20" t="str">
        <x:f>IF(G27="Included",INT((B27-'Forecast'!$B$4)/7)+1,"")</x:f>
      </x:c>
      <x:c r="G27" s="20" t="str">
        <x:f>IF(COUNTA(A27:E27)=0,"",IF(OR(NOT(ISNUMBER(B27)),NOT(ISNUMBER(E27)),E27&lt;0,AND(C27&lt;&gt;"receipt",C27&lt;&gt;"payment"),AND(D27&lt;&gt;"operating",D27&lt;&gt;"financing")),"Fix row",IF(B27&lt;'Forecast'!$B$4,"Before start",IF(B27&gt;='Forecast'!$B$4+91,"After horizon","Included"))))</x:f>
      </x:c>
    </x:row>
    <x:row r="28" ht="23" customHeight="1">
      <x:c r="A28" s="17"/>
      <x:c r="B28" s="18"/>
      <x:c r="C28" s="17"/>
      <x:c r="D28" s="17"/>
      <x:c r="E28" s="19"/>
      <x:c r="F28" s="20" t="str">
        <x:f>IF(G28="Included",INT((B28-'Forecast'!$B$4)/7)+1,"")</x:f>
      </x:c>
      <x:c r="G28" s="20" t="str">
        <x:f>IF(COUNTA(A28:E28)=0,"",IF(OR(NOT(ISNUMBER(B28)),NOT(ISNUMBER(E28)),E28&lt;0,AND(C28&lt;&gt;"receipt",C28&lt;&gt;"payment"),AND(D28&lt;&gt;"operating",D28&lt;&gt;"financing")),"Fix row",IF(B28&lt;'Forecast'!$B$4,"Before start",IF(B28&gt;='Forecast'!$B$4+91,"After horizon","Included"))))</x:f>
      </x:c>
    </x:row>
    <x:row r="29" ht="23" customHeight="1">
      <x:c r="A29" s="17"/>
      <x:c r="B29" s="18"/>
      <x:c r="C29" s="17"/>
      <x:c r="D29" s="17"/>
      <x:c r="E29" s="19"/>
      <x:c r="F29" s="20" t="str">
        <x:f>IF(G29="Included",INT((B29-'Forecast'!$B$4)/7)+1,"")</x:f>
      </x:c>
      <x:c r="G29" s="20" t="str">
        <x:f>IF(COUNTA(A29:E29)=0,"",IF(OR(NOT(ISNUMBER(B29)),NOT(ISNUMBER(E29)),E29&lt;0,AND(C29&lt;&gt;"receipt",C29&lt;&gt;"payment"),AND(D29&lt;&gt;"operating",D29&lt;&gt;"financing")),"Fix row",IF(B29&lt;'Forecast'!$B$4,"Before start",IF(B29&gt;='Forecast'!$B$4+91,"After horizon","Included"))))</x:f>
      </x:c>
    </x:row>
    <x:row r="30" ht="23" customHeight="1">
      <x:c r="A30" s="17"/>
      <x:c r="B30" s="18"/>
      <x:c r="C30" s="17"/>
      <x:c r="D30" s="17"/>
      <x:c r="E30" s="19"/>
      <x:c r="F30" s="20" t="str">
        <x:f>IF(G30="Included",INT((B30-'Forecast'!$B$4)/7)+1,"")</x:f>
      </x:c>
      <x:c r="G30" s="20" t="str">
        <x:f>IF(COUNTA(A30:E30)=0,"",IF(OR(NOT(ISNUMBER(B30)),NOT(ISNUMBER(E30)),E30&lt;0,AND(C30&lt;&gt;"receipt",C30&lt;&gt;"payment"),AND(D30&lt;&gt;"operating",D30&lt;&gt;"financing")),"Fix row",IF(B30&lt;'Forecast'!$B$4,"Before start",IF(B30&gt;='Forecast'!$B$4+91,"After horizon","Included"))))</x:f>
      </x:c>
    </x:row>
    <x:row r="31" ht="23" customHeight="1">
      <x:c r="A31" s="17"/>
      <x:c r="B31" s="18"/>
      <x:c r="C31" s="17"/>
      <x:c r="D31" s="17"/>
      <x:c r="E31" s="19"/>
      <x:c r="F31" s="20" t="str">
        <x:f>IF(G31="Included",INT((B31-'Forecast'!$B$4)/7)+1,"")</x:f>
      </x:c>
      <x:c r="G31" s="20" t="str">
        <x:f>IF(COUNTA(A31:E31)=0,"",IF(OR(NOT(ISNUMBER(B31)),NOT(ISNUMBER(E31)),E31&lt;0,AND(C31&lt;&gt;"receipt",C31&lt;&gt;"payment"),AND(D31&lt;&gt;"operating",D31&lt;&gt;"financing")),"Fix row",IF(B31&lt;'Forecast'!$B$4,"Before start",IF(B31&gt;='Forecast'!$B$4+91,"After horizon","Included"))))</x:f>
      </x:c>
    </x:row>
    <x:row r="32">
      <x:c r="A32" s="17"/>
      <x:c r="B32" s="18"/>
      <x:c r="C32" s="17"/>
      <x:c r="D32" s="17"/>
      <x:c r="E32" s="19"/>
      <x:c r="F32" s="20" t="str">
        <x:f>IF(G32="Included",INT((B32-'Forecast'!$B$4)/7)+1,"")</x:f>
      </x:c>
      <x:c r="G32" s="20" t="str">
        <x:f>IF(COUNTA(A32:E32)=0,"",IF(OR(NOT(ISNUMBER(B32)),NOT(ISNUMBER(E32)),E32&lt;0,AND(C32&lt;&gt;"receipt",C32&lt;&gt;"payment"),AND(D32&lt;&gt;"operating",D32&lt;&gt;"financing")),"Fix row",IF(B32&lt;'Forecast'!$B$4,"Before start",IF(B32&gt;='Forecast'!$B$4+91,"After horizon","Included"))))</x:f>
      </x:c>
    </x:row>
    <x:row r="33">
      <x:c r="A33" s="17"/>
      <x:c r="B33" s="18"/>
      <x:c r="C33" s="17"/>
      <x:c r="D33" s="17"/>
      <x:c r="E33" s="19"/>
      <x:c r="F33" s="20" t="str">
        <x:f>IF(G33="Included",INT((B33-'Forecast'!$B$4)/7)+1,"")</x:f>
      </x:c>
      <x:c r="G33" s="20" t="str">
        <x:f>IF(COUNTA(A33:E33)=0,"",IF(OR(NOT(ISNUMBER(B33)),NOT(ISNUMBER(E33)),E33&lt;0,AND(C33&lt;&gt;"receipt",C33&lt;&gt;"payment"),AND(D33&lt;&gt;"operating",D33&lt;&gt;"financing")),"Fix row",IF(B33&lt;'Forecast'!$B$4,"Before start",IF(B33&gt;='Forecast'!$B$4+91,"After horizon","Included"))))</x:f>
      </x:c>
    </x:row>
    <x:row r="34">
      <x:c r="A34" s="17"/>
      <x:c r="B34" s="18"/>
      <x:c r="C34" s="17"/>
      <x:c r="D34" s="17"/>
      <x:c r="E34" s="19"/>
      <x:c r="F34" s="20" t="str">
        <x:f>IF(G34="Included",INT((B34-'Forecast'!$B$4)/7)+1,"")</x:f>
      </x:c>
      <x:c r="G34" s="20" t="str">
        <x:f>IF(COUNTA(A34:E34)=0,"",IF(OR(NOT(ISNUMBER(B34)),NOT(ISNUMBER(E34)),E34&lt;0,AND(C34&lt;&gt;"receipt",C34&lt;&gt;"payment"),AND(D34&lt;&gt;"operating",D34&lt;&gt;"financing")),"Fix row",IF(B34&lt;'Forecast'!$B$4,"Before start",IF(B34&gt;='Forecast'!$B$4+91,"After horizon","Included"))))</x:f>
      </x:c>
    </x:row>
    <x:row r="35">
      <x:c r="A35" s="17"/>
      <x:c r="B35" s="18"/>
      <x:c r="C35" s="17"/>
      <x:c r="D35" s="17"/>
      <x:c r="E35" s="19"/>
      <x:c r="F35" s="20" t="str">
        <x:f>IF(G35="Included",INT((B35-'Forecast'!$B$4)/7)+1,"")</x:f>
      </x:c>
      <x:c r="G35" s="20" t="str">
        <x:f>IF(COUNTA(A35:E35)=0,"",IF(OR(NOT(ISNUMBER(B35)),NOT(ISNUMBER(E35)),E35&lt;0,AND(C35&lt;&gt;"receipt",C35&lt;&gt;"payment"),AND(D35&lt;&gt;"operating",D35&lt;&gt;"financing")),"Fix row",IF(B35&lt;'Forecast'!$B$4,"Before start",IF(B35&gt;='Forecast'!$B$4+91,"After horizon","Included"))))</x:f>
      </x:c>
    </x:row>
    <x:row r="36">
      <x:c r="A36" s="17"/>
      <x:c r="B36" s="18"/>
      <x:c r="C36" s="17"/>
      <x:c r="D36" s="17"/>
      <x:c r="E36" s="19"/>
      <x:c r="F36" s="20" t="str">
        <x:f>IF(G36="Included",INT((B36-'Forecast'!$B$4)/7)+1,"")</x:f>
      </x:c>
      <x:c r="G36" s="20" t="str">
        <x:f>IF(COUNTA(A36:E36)=0,"",IF(OR(NOT(ISNUMBER(B36)),NOT(ISNUMBER(E36)),E36&lt;0,AND(C36&lt;&gt;"receipt",C36&lt;&gt;"payment"),AND(D36&lt;&gt;"operating",D36&lt;&gt;"financing")),"Fix row",IF(B36&lt;'Forecast'!$B$4,"Before start",IF(B36&gt;='Forecast'!$B$4+91,"After horizon","Included"))))</x:f>
      </x:c>
    </x:row>
    <x:row r="37">
      <x:c r="A37" s="17"/>
      <x:c r="B37" s="18"/>
      <x:c r="C37" s="17"/>
      <x:c r="D37" s="17"/>
      <x:c r="E37" s="19"/>
      <x:c r="F37" s="20" t="str">
        <x:f>IF(G37="Included",INT((B37-'Forecast'!$B$4)/7)+1,"")</x:f>
      </x:c>
      <x:c r="G37" s="20" t="str">
        <x:f>IF(COUNTA(A37:E37)=0,"",IF(OR(NOT(ISNUMBER(B37)),NOT(ISNUMBER(E37)),E37&lt;0,AND(C37&lt;&gt;"receipt",C37&lt;&gt;"payment"),AND(D37&lt;&gt;"operating",D37&lt;&gt;"financing")),"Fix row",IF(B37&lt;'Forecast'!$B$4,"Before start",IF(B37&gt;='Forecast'!$B$4+91,"After horizon","Included"))))</x:f>
      </x:c>
    </x:row>
    <x:row r="38">
      <x:c r="A38" s="17"/>
      <x:c r="B38" s="18"/>
      <x:c r="C38" s="17"/>
      <x:c r="D38" s="17"/>
      <x:c r="E38" s="19"/>
      <x:c r="F38" s="20" t="str">
        <x:f>IF(G38="Included",INT((B38-'Forecast'!$B$4)/7)+1,"")</x:f>
      </x:c>
      <x:c r="G38" s="20" t="str">
        <x:f>IF(COUNTA(A38:E38)=0,"",IF(OR(NOT(ISNUMBER(B38)),NOT(ISNUMBER(E38)),E38&lt;0,AND(C38&lt;&gt;"receipt",C38&lt;&gt;"payment"),AND(D38&lt;&gt;"operating",D38&lt;&gt;"financing")),"Fix row",IF(B38&lt;'Forecast'!$B$4,"Before start",IF(B38&gt;='Forecast'!$B$4+91,"After horizon","Included"))))</x:f>
      </x:c>
    </x:row>
    <x:row r="39">
      <x:c r="A39" s="17"/>
      <x:c r="B39" s="18"/>
      <x:c r="C39" s="17"/>
      <x:c r="D39" s="17"/>
      <x:c r="E39" s="19"/>
      <x:c r="F39" s="20" t="str">
        <x:f>IF(G39="Included",INT((B39-'Forecast'!$B$4)/7)+1,"")</x:f>
      </x:c>
      <x:c r="G39" s="20" t="str">
        <x:f>IF(COUNTA(A39:E39)=0,"",IF(OR(NOT(ISNUMBER(B39)),NOT(ISNUMBER(E39)),E39&lt;0,AND(C39&lt;&gt;"receipt",C39&lt;&gt;"payment"),AND(D39&lt;&gt;"operating",D39&lt;&gt;"financing")),"Fix row",IF(B39&lt;'Forecast'!$B$4,"Before start",IF(B39&gt;='Forecast'!$B$4+91,"After horizon","Included"))))</x:f>
      </x:c>
    </x:row>
    <x:row r="40">
      <x:c r="A40" s="17"/>
      <x:c r="B40" s="18"/>
      <x:c r="C40" s="17"/>
      <x:c r="D40" s="17"/>
      <x:c r="E40" s="19"/>
      <x:c r="F40" s="20" t="str">
        <x:f>IF(G40="Included",INT((B40-'Forecast'!$B$4)/7)+1,"")</x:f>
      </x:c>
      <x:c r="G40" s="20" t="str">
        <x:f>IF(COUNTA(A40:E40)=0,"",IF(OR(NOT(ISNUMBER(B40)),NOT(ISNUMBER(E40)),E40&lt;0,AND(C40&lt;&gt;"receipt",C40&lt;&gt;"payment"),AND(D40&lt;&gt;"operating",D40&lt;&gt;"financing")),"Fix row",IF(B40&lt;'Forecast'!$B$4,"Before start",IF(B40&gt;='Forecast'!$B$4+91,"After horizon","Included"))))</x:f>
      </x:c>
    </x:row>
    <x:row r="41">
      <x:c r="A41" s="17"/>
      <x:c r="B41" s="18"/>
      <x:c r="C41" s="17"/>
      <x:c r="D41" s="17"/>
      <x:c r="E41" s="19"/>
      <x:c r="F41" s="20" t="str">
        <x:f>IF(G41="Included",INT((B41-'Forecast'!$B$4)/7)+1,"")</x:f>
      </x:c>
      <x:c r="G41" s="20" t="str">
        <x:f>IF(COUNTA(A41:E41)=0,"",IF(OR(NOT(ISNUMBER(B41)),NOT(ISNUMBER(E41)),E41&lt;0,AND(C41&lt;&gt;"receipt",C41&lt;&gt;"payment"),AND(D41&lt;&gt;"operating",D41&lt;&gt;"financing")),"Fix row",IF(B41&lt;'Forecast'!$B$4,"Before start",IF(B41&gt;='Forecast'!$B$4+91,"After horizon","Included"))))</x:f>
      </x:c>
    </x:row>
    <x:row r="42">
      <x:c r="A42" s="17"/>
      <x:c r="B42" s="18"/>
      <x:c r="C42" s="17"/>
      <x:c r="D42" s="17"/>
      <x:c r="E42" s="19"/>
      <x:c r="F42" s="20" t="str">
        <x:f>IF(G42="Included",INT((B42-'Forecast'!$B$4)/7)+1,"")</x:f>
      </x:c>
      <x:c r="G42" s="20" t="str">
        <x:f>IF(COUNTA(A42:E42)=0,"",IF(OR(NOT(ISNUMBER(B42)),NOT(ISNUMBER(E42)),E42&lt;0,AND(C42&lt;&gt;"receipt",C42&lt;&gt;"payment"),AND(D42&lt;&gt;"operating",D42&lt;&gt;"financing")),"Fix row",IF(B42&lt;'Forecast'!$B$4,"Before start",IF(B42&gt;='Forecast'!$B$4+91,"After horizon","Included"))))</x:f>
      </x:c>
    </x:row>
    <x:row r="43">
      <x:c r="A43" s="17"/>
      <x:c r="B43" s="18"/>
      <x:c r="C43" s="17"/>
      <x:c r="D43" s="17"/>
      <x:c r="E43" s="19"/>
      <x:c r="F43" s="20" t="str">
        <x:f>IF(G43="Included",INT((B43-'Forecast'!$B$4)/7)+1,"")</x:f>
      </x:c>
      <x:c r="G43" s="20" t="str">
        <x:f>IF(COUNTA(A43:E43)=0,"",IF(OR(NOT(ISNUMBER(B43)),NOT(ISNUMBER(E43)),E43&lt;0,AND(C43&lt;&gt;"receipt",C43&lt;&gt;"payment"),AND(D43&lt;&gt;"operating",D43&lt;&gt;"financing")),"Fix row",IF(B43&lt;'Forecast'!$B$4,"Before start",IF(B43&gt;='Forecast'!$B$4+91,"After horizon","Included"))))</x:f>
      </x:c>
    </x:row>
    <x:row r="44">
      <x:c r="A44" s="17"/>
      <x:c r="B44" s="18"/>
      <x:c r="C44" s="17"/>
      <x:c r="D44" s="17"/>
      <x:c r="E44" s="19"/>
      <x:c r="F44" s="20" t="str">
        <x:f>IF(G44="Included",INT((B44-'Forecast'!$B$4)/7)+1,"")</x:f>
      </x:c>
      <x:c r="G44" s="20" t="str">
        <x:f>IF(COUNTA(A44:E44)=0,"",IF(OR(NOT(ISNUMBER(B44)),NOT(ISNUMBER(E44)),E44&lt;0,AND(C44&lt;&gt;"receipt",C44&lt;&gt;"payment"),AND(D44&lt;&gt;"operating",D44&lt;&gt;"financing")),"Fix row",IF(B44&lt;'Forecast'!$B$4,"Before start",IF(B44&gt;='Forecast'!$B$4+91,"After horizon","Included"))))</x:f>
      </x:c>
    </x:row>
    <x:row r="45">
      <x:c r="A45" s="17"/>
      <x:c r="B45" s="18"/>
      <x:c r="C45" s="17"/>
      <x:c r="D45" s="17"/>
      <x:c r="E45" s="19"/>
      <x:c r="F45" s="20" t="str">
        <x:f>IF(G45="Included",INT((B45-'Forecast'!$B$4)/7)+1,"")</x:f>
      </x:c>
      <x:c r="G45" s="20" t="str">
        <x:f>IF(COUNTA(A45:E45)=0,"",IF(OR(NOT(ISNUMBER(B45)),NOT(ISNUMBER(E45)),E45&lt;0,AND(C45&lt;&gt;"receipt",C45&lt;&gt;"payment"),AND(D45&lt;&gt;"operating",D45&lt;&gt;"financing")),"Fix row",IF(B45&lt;'Forecast'!$B$4,"Before start",IF(B45&gt;='Forecast'!$B$4+91,"After horizon","Included"))))</x:f>
      </x:c>
    </x:row>
    <x:row r="46">
      <x:c r="A46" s="17"/>
      <x:c r="B46" s="18"/>
      <x:c r="C46" s="17"/>
      <x:c r="D46" s="17"/>
      <x:c r="E46" s="19"/>
      <x:c r="F46" s="20" t="str">
        <x:f>IF(G46="Included",INT((B46-'Forecast'!$B$4)/7)+1,"")</x:f>
      </x:c>
      <x:c r="G46" s="20" t="str">
        <x:f>IF(COUNTA(A46:E46)=0,"",IF(OR(NOT(ISNUMBER(B46)),NOT(ISNUMBER(E46)),E46&lt;0,AND(C46&lt;&gt;"receipt",C46&lt;&gt;"payment"),AND(D46&lt;&gt;"operating",D46&lt;&gt;"financing")),"Fix row",IF(B46&lt;'Forecast'!$B$4,"Before start",IF(B46&gt;='Forecast'!$B$4+91,"After horizon","Included"))))</x:f>
      </x:c>
    </x:row>
    <x:row r="47">
      <x:c r="A47" s="17"/>
      <x:c r="B47" s="18"/>
      <x:c r="C47" s="17"/>
      <x:c r="D47" s="17"/>
      <x:c r="E47" s="19"/>
      <x:c r="F47" s="20" t="str">
        <x:f>IF(G47="Included",INT((B47-'Forecast'!$B$4)/7)+1,"")</x:f>
      </x:c>
      <x:c r="G47" s="20" t="str">
        <x:f>IF(COUNTA(A47:E47)=0,"",IF(OR(NOT(ISNUMBER(B47)),NOT(ISNUMBER(E47)),E47&lt;0,AND(C47&lt;&gt;"receipt",C47&lt;&gt;"payment"),AND(D47&lt;&gt;"operating",D47&lt;&gt;"financing")),"Fix row",IF(B47&lt;'Forecast'!$B$4,"Before start",IF(B47&gt;='Forecast'!$B$4+91,"After horizon","Included"))))</x:f>
      </x:c>
    </x:row>
    <x:row r="48">
      <x:c r="A48" s="17"/>
      <x:c r="B48" s="18"/>
      <x:c r="C48" s="17"/>
      <x:c r="D48" s="17"/>
      <x:c r="E48" s="19"/>
      <x:c r="F48" s="20" t="str">
        <x:f>IF(G48="Included",INT((B48-'Forecast'!$B$4)/7)+1,"")</x:f>
      </x:c>
      <x:c r="G48" s="20" t="str">
        <x:f>IF(COUNTA(A48:E48)=0,"",IF(OR(NOT(ISNUMBER(B48)),NOT(ISNUMBER(E48)),E48&lt;0,AND(C48&lt;&gt;"receipt",C48&lt;&gt;"payment"),AND(D48&lt;&gt;"operating",D48&lt;&gt;"financing")),"Fix row",IF(B48&lt;'Forecast'!$B$4,"Before start",IF(B48&gt;='Forecast'!$B$4+91,"After horizon","Included"))))</x:f>
      </x:c>
    </x:row>
    <x:row r="49">
      <x:c r="A49" s="17"/>
      <x:c r="B49" s="18"/>
      <x:c r="C49" s="17"/>
      <x:c r="D49" s="17"/>
      <x:c r="E49" s="19"/>
      <x:c r="F49" s="20" t="str">
        <x:f>IF(G49="Included",INT((B49-'Forecast'!$B$4)/7)+1,"")</x:f>
      </x:c>
      <x:c r="G49" s="20" t="str">
        <x:f>IF(COUNTA(A49:E49)=0,"",IF(OR(NOT(ISNUMBER(B49)),NOT(ISNUMBER(E49)),E49&lt;0,AND(C49&lt;&gt;"receipt",C49&lt;&gt;"payment"),AND(D49&lt;&gt;"operating",D49&lt;&gt;"financing")),"Fix row",IF(B49&lt;'Forecast'!$B$4,"Before start",IF(B49&gt;='Forecast'!$B$4+91,"After horizon","Included"))))</x:f>
      </x:c>
    </x:row>
    <x:row r="50">
      <x:c r="A50" s="17"/>
      <x:c r="B50" s="18"/>
      <x:c r="C50" s="17"/>
      <x:c r="D50" s="17"/>
      <x:c r="E50" s="19"/>
      <x:c r="F50" s="20" t="str">
        <x:f>IF(G50="Included",INT((B50-'Forecast'!$B$4)/7)+1,"")</x:f>
      </x:c>
      <x:c r="G50" s="20" t="str">
        <x:f>IF(COUNTA(A50:E50)=0,"",IF(OR(NOT(ISNUMBER(B50)),NOT(ISNUMBER(E50)),E50&lt;0,AND(C50&lt;&gt;"receipt",C50&lt;&gt;"payment"),AND(D50&lt;&gt;"operating",D50&lt;&gt;"financing")),"Fix row",IF(B50&lt;'Forecast'!$B$4,"Before start",IF(B50&gt;='Forecast'!$B$4+91,"After horizon","Included"))))</x:f>
      </x:c>
    </x:row>
    <x:row r="51">
      <x:c r="A51" s="17"/>
      <x:c r="B51" s="18"/>
      <x:c r="C51" s="17"/>
      <x:c r="D51" s="17"/>
      <x:c r="E51" s="19"/>
      <x:c r="F51" s="20" t="str">
        <x:f>IF(G51="Included",INT((B51-'Forecast'!$B$4)/7)+1,"")</x:f>
      </x:c>
      <x:c r="G51" s="20" t="str">
        <x:f>IF(COUNTA(A51:E51)=0,"",IF(OR(NOT(ISNUMBER(B51)),NOT(ISNUMBER(E51)),E51&lt;0,AND(C51&lt;&gt;"receipt",C51&lt;&gt;"payment"),AND(D51&lt;&gt;"operating",D51&lt;&gt;"financing")),"Fix row",IF(B51&lt;'Forecast'!$B$4,"Before start",IF(B51&gt;='Forecast'!$B$4+91,"After horizon","Included"))))</x:f>
      </x:c>
    </x:row>
    <x:row r="52">
      <x:c r="A52" s="17"/>
      <x:c r="B52" s="18"/>
      <x:c r="C52" s="17"/>
      <x:c r="D52" s="17"/>
      <x:c r="E52" s="19"/>
      <x:c r="F52" s="20" t="str">
        <x:f>IF(G52="Included",INT((B52-'Forecast'!$B$4)/7)+1,"")</x:f>
      </x:c>
      <x:c r="G52" s="20" t="str">
        <x:f>IF(COUNTA(A52:E52)=0,"",IF(OR(NOT(ISNUMBER(B52)),NOT(ISNUMBER(E52)),E52&lt;0,AND(C52&lt;&gt;"receipt",C52&lt;&gt;"payment"),AND(D52&lt;&gt;"operating",D52&lt;&gt;"financing")),"Fix row",IF(B52&lt;'Forecast'!$B$4,"Before start",IF(B52&gt;='Forecast'!$B$4+91,"After horizon","Included"))))</x:f>
      </x:c>
    </x:row>
    <x:row r="53">
      <x:c r="A53" s="17"/>
      <x:c r="B53" s="18"/>
      <x:c r="C53" s="17"/>
      <x:c r="D53" s="17"/>
      <x:c r="E53" s="19"/>
      <x:c r="F53" s="20" t="str">
        <x:f>IF(G53="Included",INT((B53-'Forecast'!$B$4)/7)+1,"")</x:f>
      </x:c>
      <x:c r="G53" s="20" t="str">
        <x:f>IF(COUNTA(A53:E53)=0,"",IF(OR(NOT(ISNUMBER(B53)),NOT(ISNUMBER(E53)),E53&lt;0,AND(C53&lt;&gt;"receipt",C53&lt;&gt;"payment"),AND(D53&lt;&gt;"operating",D53&lt;&gt;"financing")),"Fix row",IF(B53&lt;'Forecast'!$B$4,"Before start",IF(B53&gt;='Forecast'!$B$4+91,"After horizon","Included"))))</x:f>
      </x:c>
    </x:row>
    <x:row r="54">
      <x:c r="A54" s="17"/>
      <x:c r="B54" s="18"/>
      <x:c r="C54" s="17"/>
      <x:c r="D54" s="17"/>
      <x:c r="E54" s="19"/>
      <x:c r="F54" s="20" t="str">
        <x:f>IF(G54="Included",INT((B54-'Forecast'!$B$4)/7)+1,"")</x:f>
      </x:c>
      <x:c r="G54" s="20" t="str">
        <x:f>IF(COUNTA(A54:E54)=0,"",IF(OR(NOT(ISNUMBER(B54)),NOT(ISNUMBER(E54)),E54&lt;0,AND(C54&lt;&gt;"receipt",C54&lt;&gt;"payment"),AND(D54&lt;&gt;"operating",D54&lt;&gt;"financing")),"Fix row",IF(B54&lt;'Forecast'!$B$4,"Before start",IF(B54&gt;='Forecast'!$B$4+91,"After horizon","Included"))))</x:f>
      </x:c>
    </x:row>
    <x:row r="55">
      <x:c r="A55" s="17"/>
      <x:c r="B55" s="18"/>
      <x:c r="C55" s="17"/>
      <x:c r="D55" s="17"/>
      <x:c r="E55" s="19"/>
      <x:c r="F55" s="20" t="str">
        <x:f>IF(G55="Included",INT((B55-'Forecast'!$B$4)/7)+1,"")</x:f>
      </x:c>
      <x:c r="G55" s="20" t="str">
        <x:f>IF(COUNTA(A55:E55)=0,"",IF(OR(NOT(ISNUMBER(B55)),NOT(ISNUMBER(E55)),E55&lt;0,AND(C55&lt;&gt;"receipt",C55&lt;&gt;"payment"),AND(D55&lt;&gt;"operating",D55&lt;&gt;"financing")),"Fix row",IF(B55&lt;'Forecast'!$B$4,"Before start",IF(B55&gt;='Forecast'!$B$4+91,"After horizon","Included"))))</x:f>
      </x:c>
    </x:row>
    <x:row r="56">
      <x:c r="A56" s="17"/>
      <x:c r="B56" s="18"/>
      <x:c r="C56" s="17"/>
      <x:c r="D56" s="17"/>
      <x:c r="E56" s="19"/>
      <x:c r="F56" s="20" t="str">
        <x:f>IF(G56="Included",INT((B56-'Forecast'!$B$4)/7)+1,"")</x:f>
      </x:c>
      <x:c r="G56" s="20" t="str">
        <x:f>IF(COUNTA(A56:E56)=0,"",IF(OR(NOT(ISNUMBER(B56)),NOT(ISNUMBER(E56)),E56&lt;0,AND(C56&lt;&gt;"receipt",C56&lt;&gt;"payment"),AND(D56&lt;&gt;"operating",D56&lt;&gt;"financing")),"Fix row",IF(B56&lt;'Forecast'!$B$4,"Before start",IF(B56&gt;='Forecast'!$B$4+91,"After horizon","Included"))))</x:f>
      </x:c>
    </x:row>
    <x:row r="57">
      <x:c r="A57" s="17"/>
      <x:c r="B57" s="18"/>
      <x:c r="C57" s="17"/>
      <x:c r="D57" s="17"/>
      <x:c r="E57" s="19"/>
      <x:c r="F57" s="20" t="str">
        <x:f>IF(G57="Included",INT((B57-'Forecast'!$B$4)/7)+1,"")</x:f>
      </x:c>
      <x:c r="G57" s="20" t="str">
        <x:f>IF(COUNTA(A57:E57)=0,"",IF(OR(NOT(ISNUMBER(B57)),NOT(ISNUMBER(E57)),E57&lt;0,AND(C57&lt;&gt;"receipt",C57&lt;&gt;"payment"),AND(D57&lt;&gt;"operating",D57&lt;&gt;"financing")),"Fix row",IF(B57&lt;'Forecast'!$B$4,"Before start",IF(B57&gt;='Forecast'!$B$4+91,"After horizon","Included"))))</x:f>
      </x:c>
    </x:row>
    <x:row r="58">
      <x:c r="A58" s="17"/>
      <x:c r="B58" s="18"/>
      <x:c r="C58" s="17"/>
      <x:c r="D58" s="17"/>
      <x:c r="E58" s="19"/>
      <x:c r="F58" s="20" t="str">
        <x:f>IF(G58="Included",INT((B58-'Forecast'!$B$4)/7)+1,"")</x:f>
      </x:c>
      <x:c r="G58" s="20" t="str">
        <x:f>IF(COUNTA(A58:E58)=0,"",IF(OR(NOT(ISNUMBER(B58)),NOT(ISNUMBER(E58)),E58&lt;0,AND(C58&lt;&gt;"receipt",C58&lt;&gt;"payment"),AND(D58&lt;&gt;"operating",D58&lt;&gt;"financing")),"Fix row",IF(B58&lt;'Forecast'!$B$4,"Before start",IF(B58&gt;='Forecast'!$B$4+91,"After horizon","Included"))))</x:f>
      </x:c>
    </x:row>
    <x:row r="59">
      <x:c r="A59" s="17"/>
      <x:c r="B59" s="18"/>
      <x:c r="C59" s="17"/>
      <x:c r="D59" s="17"/>
      <x:c r="E59" s="19"/>
      <x:c r="F59" s="20" t="str">
        <x:f>IF(G59="Included",INT((B59-'Forecast'!$B$4)/7)+1,"")</x:f>
      </x:c>
      <x:c r="G59" s="20" t="str">
        <x:f>IF(COUNTA(A59:E59)=0,"",IF(OR(NOT(ISNUMBER(B59)),NOT(ISNUMBER(E59)),E59&lt;0,AND(C59&lt;&gt;"receipt",C59&lt;&gt;"payment"),AND(D59&lt;&gt;"operating",D59&lt;&gt;"financing")),"Fix row",IF(B59&lt;'Forecast'!$B$4,"Before start",IF(B59&gt;='Forecast'!$B$4+91,"After horizon","Included"))))</x:f>
      </x:c>
    </x:row>
    <x:row r="60">
      <x:c r="A60" s="17"/>
      <x:c r="B60" s="18"/>
      <x:c r="C60" s="17"/>
      <x:c r="D60" s="17"/>
      <x:c r="E60" s="19"/>
      <x:c r="F60" s="20" t="str">
        <x:f>IF(G60="Included",INT((B60-'Forecast'!$B$4)/7)+1,"")</x:f>
      </x:c>
      <x:c r="G60" s="20" t="str">
        <x:f>IF(COUNTA(A60:E60)=0,"",IF(OR(NOT(ISNUMBER(B60)),NOT(ISNUMBER(E60)),E60&lt;0,AND(C60&lt;&gt;"receipt",C60&lt;&gt;"payment"),AND(D60&lt;&gt;"operating",D60&lt;&gt;"financing")),"Fix row",IF(B60&lt;'Forecast'!$B$4,"Before start",IF(B60&gt;='Forecast'!$B$4+91,"After horizon","Included"))))</x:f>
      </x:c>
    </x:row>
    <x:row r="61">
      <x:c r="A61" s="17"/>
      <x:c r="B61" s="18"/>
      <x:c r="C61" s="17"/>
      <x:c r="D61" s="17"/>
      <x:c r="E61" s="19"/>
      <x:c r="F61" s="20" t="str">
        <x:f>IF(G61="Included",INT((B61-'Forecast'!$B$4)/7)+1,"")</x:f>
      </x:c>
      <x:c r="G61" s="20" t="str">
        <x:f>IF(COUNTA(A61:E61)=0,"",IF(OR(NOT(ISNUMBER(B61)),NOT(ISNUMBER(E61)),E61&lt;0,AND(C61&lt;&gt;"receipt",C61&lt;&gt;"payment"),AND(D61&lt;&gt;"operating",D61&lt;&gt;"financing")),"Fix row",IF(B61&lt;'Forecast'!$B$4,"Before start",IF(B61&gt;='Forecast'!$B$4+91,"After horizon","Included"))))</x:f>
      </x:c>
    </x:row>
    <x:row r="62">
      <x:c r="A62" s="17"/>
      <x:c r="B62" s="18"/>
      <x:c r="C62" s="17"/>
      <x:c r="D62" s="17"/>
      <x:c r="E62" s="19"/>
      <x:c r="F62" s="20" t="str">
        <x:f>IF(G62="Included",INT((B62-'Forecast'!$B$4)/7)+1,"")</x:f>
      </x:c>
      <x:c r="G62" s="20" t="str">
        <x:f>IF(COUNTA(A62:E62)=0,"",IF(OR(NOT(ISNUMBER(B62)),NOT(ISNUMBER(E62)),E62&lt;0,AND(C62&lt;&gt;"receipt",C62&lt;&gt;"payment"),AND(D62&lt;&gt;"operating",D62&lt;&gt;"financing")),"Fix row",IF(B62&lt;'Forecast'!$B$4,"Before start",IF(B62&gt;='Forecast'!$B$4+91,"After horizon","Included"))))</x:f>
      </x:c>
    </x:row>
    <x:row r="63">
      <x:c r="A63" s="17"/>
      <x:c r="B63" s="18"/>
      <x:c r="C63" s="17"/>
      <x:c r="D63" s="17"/>
      <x:c r="E63" s="19"/>
      <x:c r="F63" s="20" t="str">
        <x:f>IF(G63="Included",INT((B63-'Forecast'!$B$4)/7)+1,"")</x:f>
      </x:c>
      <x:c r="G63" s="20" t="str">
        <x:f>IF(COUNTA(A63:E63)=0,"",IF(OR(NOT(ISNUMBER(B63)),NOT(ISNUMBER(E63)),E63&lt;0,AND(C63&lt;&gt;"receipt",C63&lt;&gt;"payment"),AND(D63&lt;&gt;"operating",D63&lt;&gt;"financing")),"Fix row",IF(B63&lt;'Forecast'!$B$4,"Before start",IF(B63&gt;='Forecast'!$B$4+91,"After horizon","Included"))))</x:f>
      </x:c>
    </x:row>
    <x:row r="64">
      <x:c r="A64" s="17"/>
      <x:c r="B64" s="18"/>
      <x:c r="C64" s="17"/>
      <x:c r="D64" s="17"/>
      <x:c r="E64" s="19"/>
      <x:c r="F64" s="20" t="str">
        <x:f>IF(G64="Included",INT((B64-'Forecast'!$B$4)/7)+1,"")</x:f>
      </x:c>
      <x:c r="G64" s="20" t="str">
        <x:f>IF(COUNTA(A64:E64)=0,"",IF(OR(NOT(ISNUMBER(B64)),NOT(ISNUMBER(E64)),E64&lt;0,AND(C64&lt;&gt;"receipt",C64&lt;&gt;"payment"),AND(D64&lt;&gt;"operating",D64&lt;&gt;"financing")),"Fix row",IF(B64&lt;'Forecast'!$B$4,"Before start",IF(B64&gt;='Forecast'!$B$4+91,"After horizon","Included"))))</x:f>
      </x:c>
    </x:row>
    <x:row r="65">
      <x:c r="A65" s="17"/>
      <x:c r="B65" s="18"/>
      <x:c r="C65" s="17"/>
      <x:c r="D65" s="17"/>
      <x:c r="E65" s="19"/>
      <x:c r="F65" s="20" t="str">
        <x:f>IF(G65="Included",INT((B65-'Forecast'!$B$4)/7)+1,"")</x:f>
      </x:c>
      <x:c r="G65" s="20" t="str">
        <x:f>IF(COUNTA(A65:E65)=0,"",IF(OR(NOT(ISNUMBER(B65)),NOT(ISNUMBER(E65)),E65&lt;0,AND(C65&lt;&gt;"receipt",C65&lt;&gt;"payment"),AND(D65&lt;&gt;"operating",D65&lt;&gt;"financing")),"Fix row",IF(B65&lt;'Forecast'!$B$4,"Before start",IF(B65&gt;='Forecast'!$B$4+91,"After horizon","Included"))))</x:f>
      </x:c>
    </x:row>
    <x:row r="66">
      <x:c r="A66" s="17"/>
      <x:c r="B66" s="18"/>
      <x:c r="C66" s="17"/>
      <x:c r="D66" s="17"/>
      <x:c r="E66" s="19"/>
      <x:c r="F66" s="20" t="str">
        <x:f>IF(G66="Included",INT((B66-'Forecast'!$B$4)/7)+1,"")</x:f>
      </x:c>
      <x:c r="G66" s="20" t="str">
        <x:f>IF(COUNTA(A66:E66)=0,"",IF(OR(NOT(ISNUMBER(B66)),NOT(ISNUMBER(E66)),E66&lt;0,AND(C66&lt;&gt;"receipt",C66&lt;&gt;"payment"),AND(D66&lt;&gt;"operating",D66&lt;&gt;"financing")),"Fix row",IF(B66&lt;'Forecast'!$B$4,"Before start",IF(B66&gt;='Forecast'!$B$4+91,"After horizon","Included"))))</x:f>
      </x:c>
    </x:row>
    <x:row r="67">
      <x:c r="A67" s="17"/>
      <x:c r="B67" s="18"/>
      <x:c r="C67" s="17"/>
      <x:c r="D67" s="17"/>
      <x:c r="E67" s="19"/>
      <x:c r="F67" s="20" t="str">
        <x:f>IF(G67="Included",INT((B67-'Forecast'!$B$4)/7)+1,"")</x:f>
      </x:c>
      <x:c r="G67" s="20" t="str">
        <x:f>IF(COUNTA(A67:E67)=0,"",IF(OR(NOT(ISNUMBER(B67)),NOT(ISNUMBER(E67)),E67&lt;0,AND(C67&lt;&gt;"receipt",C67&lt;&gt;"payment"),AND(D67&lt;&gt;"operating",D67&lt;&gt;"financing")),"Fix row",IF(B67&lt;'Forecast'!$B$4,"Before start",IF(B67&gt;='Forecast'!$B$4+91,"After horizon","Included"))))</x:f>
      </x:c>
    </x:row>
    <x:row r="68">
      <x:c r="A68" s="17"/>
      <x:c r="B68" s="18"/>
      <x:c r="C68" s="17"/>
      <x:c r="D68" s="17"/>
      <x:c r="E68" s="19"/>
      <x:c r="F68" s="20" t="str">
        <x:f>IF(G68="Included",INT((B68-'Forecast'!$B$4)/7)+1,"")</x:f>
      </x:c>
      <x:c r="G68" s="20" t="str">
        <x:f>IF(COUNTA(A68:E68)=0,"",IF(OR(NOT(ISNUMBER(B68)),NOT(ISNUMBER(E68)),E68&lt;0,AND(C68&lt;&gt;"receipt",C68&lt;&gt;"payment"),AND(D68&lt;&gt;"operating",D68&lt;&gt;"financing")),"Fix row",IF(B68&lt;'Forecast'!$B$4,"Before start",IF(B68&gt;='Forecast'!$B$4+91,"After horizon","Included"))))</x:f>
      </x:c>
    </x:row>
    <x:row r="69">
      <x:c r="A69" s="17"/>
      <x:c r="B69" s="18"/>
      <x:c r="C69" s="17"/>
      <x:c r="D69" s="17"/>
      <x:c r="E69" s="19"/>
      <x:c r="F69" s="20" t="str">
        <x:f>IF(G69="Included",INT((B69-'Forecast'!$B$4)/7)+1,"")</x:f>
      </x:c>
      <x:c r="G69" s="20" t="str">
        <x:f>IF(COUNTA(A69:E69)=0,"",IF(OR(NOT(ISNUMBER(B69)),NOT(ISNUMBER(E69)),E69&lt;0,AND(C69&lt;&gt;"receipt",C69&lt;&gt;"payment"),AND(D69&lt;&gt;"operating",D69&lt;&gt;"financing")),"Fix row",IF(B69&lt;'Forecast'!$B$4,"Before start",IF(B69&gt;='Forecast'!$B$4+91,"After horizon","Included"))))</x:f>
      </x:c>
    </x:row>
    <x:row r="70">
      <x:c r="A70" s="17"/>
      <x:c r="B70" s="18"/>
      <x:c r="C70" s="17"/>
      <x:c r="D70" s="17"/>
      <x:c r="E70" s="19"/>
      <x:c r="F70" s="20" t="str">
        <x:f>IF(G70="Included",INT((B70-'Forecast'!$B$4)/7)+1,"")</x:f>
      </x:c>
      <x:c r="G70" s="20" t="str">
        <x:f>IF(COUNTA(A70:E70)=0,"",IF(OR(NOT(ISNUMBER(B70)),NOT(ISNUMBER(E70)),E70&lt;0,AND(C70&lt;&gt;"receipt",C70&lt;&gt;"payment"),AND(D70&lt;&gt;"operating",D70&lt;&gt;"financing")),"Fix row",IF(B70&lt;'Forecast'!$B$4,"Before start",IF(B70&gt;='Forecast'!$B$4+91,"After horizon","Included"))))</x:f>
      </x:c>
    </x:row>
    <x:row r="71">
      <x:c r="A71" s="17"/>
      <x:c r="B71" s="18"/>
      <x:c r="C71" s="17"/>
      <x:c r="D71" s="17"/>
      <x:c r="E71" s="19"/>
      <x:c r="F71" s="20" t="str">
        <x:f>IF(G71="Included",INT((B71-'Forecast'!$B$4)/7)+1,"")</x:f>
      </x:c>
      <x:c r="G71" s="20" t="str">
        <x:f>IF(COUNTA(A71:E71)=0,"",IF(OR(NOT(ISNUMBER(B71)),NOT(ISNUMBER(E71)),E71&lt;0,AND(C71&lt;&gt;"receipt",C71&lt;&gt;"payment"),AND(D71&lt;&gt;"operating",D71&lt;&gt;"financing")),"Fix row",IF(B71&lt;'Forecast'!$B$4,"Before start",IF(B71&gt;='Forecast'!$B$4+91,"After horizon","Included"))))</x:f>
      </x:c>
    </x:row>
    <x:row r="72">
      <x:c r="A72" s="17"/>
      <x:c r="B72" s="18"/>
      <x:c r="C72" s="17"/>
      <x:c r="D72" s="17"/>
      <x:c r="E72" s="19"/>
      <x:c r="F72" s="20" t="str">
        <x:f>IF(G72="Included",INT((B72-'Forecast'!$B$4)/7)+1,"")</x:f>
      </x:c>
      <x:c r="G72" s="20" t="str">
        <x:f>IF(COUNTA(A72:E72)=0,"",IF(OR(NOT(ISNUMBER(B72)),NOT(ISNUMBER(E72)),E72&lt;0,AND(C72&lt;&gt;"receipt",C72&lt;&gt;"payment"),AND(D72&lt;&gt;"operating",D72&lt;&gt;"financing")),"Fix row",IF(B72&lt;'Forecast'!$B$4,"Before start",IF(B72&gt;='Forecast'!$B$4+91,"After horizon","Included"))))</x:f>
      </x:c>
    </x:row>
    <x:row r="73">
      <x:c r="A73" s="17"/>
      <x:c r="B73" s="18"/>
      <x:c r="C73" s="17"/>
      <x:c r="D73" s="17"/>
      <x:c r="E73" s="19"/>
      <x:c r="F73" s="20" t="str">
        <x:f>IF(G73="Included",INT((B73-'Forecast'!$B$4)/7)+1,"")</x:f>
      </x:c>
      <x:c r="G73" s="20" t="str">
        <x:f>IF(COUNTA(A73:E73)=0,"",IF(OR(NOT(ISNUMBER(B73)),NOT(ISNUMBER(E73)),E73&lt;0,AND(C73&lt;&gt;"receipt",C73&lt;&gt;"payment"),AND(D73&lt;&gt;"operating",D73&lt;&gt;"financing")),"Fix row",IF(B73&lt;'Forecast'!$B$4,"Before start",IF(B73&gt;='Forecast'!$B$4+91,"After horizon","Included"))))</x:f>
      </x:c>
    </x:row>
    <x:row r="74">
      <x:c r="A74" s="17"/>
      <x:c r="B74" s="18"/>
      <x:c r="C74" s="17"/>
      <x:c r="D74" s="17"/>
      <x:c r="E74" s="19"/>
      <x:c r="F74" s="20" t="str">
        <x:f>IF(G74="Included",INT((B74-'Forecast'!$B$4)/7)+1,"")</x:f>
      </x:c>
      <x:c r="G74" s="20" t="str">
        <x:f>IF(COUNTA(A74:E74)=0,"",IF(OR(NOT(ISNUMBER(B74)),NOT(ISNUMBER(E74)),E74&lt;0,AND(C74&lt;&gt;"receipt",C74&lt;&gt;"payment"),AND(D74&lt;&gt;"operating",D74&lt;&gt;"financing")),"Fix row",IF(B74&lt;'Forecast'!$B$4,"Before start",IF(B74&gt;='Forecast'!$B$4+91,"After horizon","Included"))))</x:f>
      </x:c>
    </x:row>
    <x:row r="75">
      <x:c r="A75" s="17"/>
      <x:c r="B75" s="18"/>
      <x:c r="C75" s="17"/>
      <x:c r="D75" s="17"/>
      <x:c r="E75" s="19"/>
      <x:c r="F75" s="20" t="str">
        <x:f>IF(G75="Included",INT((B75-'Forecast'!$B$4)/7)+1,"")</x:f>
      </x:c>
      <x:c r="G75" s="20" t="str">
        <x:f>IF(COUNTA(A75:E75)=0,"",IF(OR(NOT(ISNUMBER(B75)),NOT(ISNUMBER(E75)),E75&lt;0,AND(C75&lt;&gt;"receipt",C75&lt;&gt;"payment"),AND(D75&lt;&gt;"operating",D75&lt;&gt;"financing")),"Fix row",IF(B75&lt;'Forecast'!$B$4,"Before start",IF(B75&gt;='Forecast'!$B$4+91,"After horizon","Included"))))</x:f>
      </x:c>
    </x:row>
    <x:row r="76">
      <x:c r="A76" s="17"/>
      <x:c r="B76" s="18"/>
      <x:c r="C76" s="17"/>
      <x:c r="D76" s="17"/>
      <x:c r="E76" s="19"/>
      <x:c r="F76" s="20" t="str">
        <x:f>IF(G76="Included",INT((B76-'Forecast'!$B$4)/7)+1,"")</x:f>
      </x:c>
      <x:c r="G76" s="20" t="str">
        <x:f>IF(COUNTA(A76:E76)=0,"",IF(OR(NOT(ISNUMBER(B76)),NOT(ISNUMBER(E76)),E76&lt;0,AND(C76&lt;&gt;"receipt",C76&lt;&gt;"payment"),AND(D76&lt;&gt;"operating",D76&lt;&gt;"financing")),"Fix row",IF(B76&lt;'Forecast'!$B$4,"Before start",IF(B76&gt;='Forecast'!$B$4+91,"After horizon","Included"))))</x:f>
      </x:c>
    </x:row>
    <x:row r="77">
      <x:c r="A77" s="17"/>
      <x:c r="B77" s="18"/>
      <x:c r="C77" s="17"/>
      <x:c r="D77" s="17"/>
      <x:c r="E77" s="19"/>
      <x:c r="F77" s="20" t="str">
        <x:f>IF(G77="Included",INT((B77-'Forecast'!$B$4)/7)+1,"")</x:f>
      </x:c>
      <x:c r="G77" s="20" t="str">
        <x:f>IF(COUNTA(A77:E77)=0,"",IF(OR(NOT(ISNUMBER(B77)),NOT(ISNUMBER(E77)),E77&lt;0,AND(C77&lt;&gt;"receipt",C77&lt;&gt;"payment"),AND(D77&lt;&gt;"operating",D77&lt;&gt;"financing")),"Fix row",IF(B77&lt;'Forecast'!$B$4,"Before start",IF(B77&gt;='Forecast'!$B$4+91,"After horizon","Included"))))</x:f>
      </x:c>
    </x:row>
    <x:row r="78">
      <x:c r="A78" s="17"/>
      <x:c r="B78" s="18"/>
      <x:c r="C78" s="17"/>
      <x:c r="D78" s="17"/>
      <x:c r="E78" s="19"/>
      <x:c r="F78" s="20" t="str">
        <x:f>IF(G78="Included",INT((B78-'Forecast'!$B$4)/7)+1,"")</x:f>
      </x:c>
      <x:c r="G78" s="20" t="str">
        <x:f>IF(COUNTA(A78:E78)=0,"",IF(OR(NOT(ISNUMBER(B78)),NOT(ISNUMBER(E78)),E78&lt;0,AND(C78&lt;&gt;"receipt",C78&lt;&gt;"payment"),AND(D78&lt;&gt;"operating",D78&lt;&gt;"financing")),"Fix row",IF(B78&lt;'Forecast'!$B$4,"Before start",IF(B78&gt;='Forecast'!$B$4+91,"After horizon","Included"))))</x:f>
      </x:c>
    </x:row>
    <x:row r="79">
      <x:c r="A79" s="17"/>
      <x:c r="B79" s="18"/>
      <x:c r="C79" s="17"/>
      <x:c r="D79" s="17"/>
      <x:c r="E79" s="19"/>
      <x:c r="F79" s="20" t="str">
        <x:f>IF(G79="Included",INT((B79-'Forecast'!$B$4)/7)+1,"")</x:f>
      </x:c>
      <x:c r="G79" s="20" t="str">
        <x:f>IF(COUNTA(A79:E79)=0,"",IF(OR(NOT(ISNUMBER(B79)),NOT(ISNUMBER(E79)),E79&lt;0,AND(C79&lt;&gt;"receipt",C79&lt;&gt;"payment"),AND(D79&lt;&gt;"operating",D79&lt;&gt;"financing")),"Fix row",IF(B79&lt;'Forecast'!$B$4,"Before start",IF(B79&gt;='Forecast'!$B$4+91,"After horizon","Included"))))</x:f>
      </x:c>
    </x:row>
    <x:row r="80">
      <x:c r="A80" s="17"/>
      <x:c r="B80" s="18"/>
      <x:c r="C80" s="17"/>
      <x:c r="D80" s="17"/>
      <x:c r="E80" s="19"/>
      <x:c r="F80" s="20" t="str">
        <x:f>IF(G80="Included",INT((B80-'Forecast'!$B$4)/7)+1,"")</x:f>
      </x:c>
      <x:c r="G80" s="20" t="str">
        <x:f>IF(COUNTA(A80:E80)=0,"",IF(OR(NOT(ISNUMBER(B80)),NOT(ISNUMBER(E80)),E80&lt;0,AND(C80&lt;&gt;"receipt",C80&lt;&gt;"payment"),AND(D80&lt;&gt;"operating",D80&lt;&gt;"financing")),"Fix row",IF(B80&lt;'Forecast'!$B$4,"Before start",IF(B80&gt;='Forecast'!$B$4+91,"After horizon","Included"))))</x:f>
      </x:c>
    </x:row>
    <x:row r="81">
      <x:c r="A81" s="17"/>
      <x:c r="B81" s="18"/>
      <x:c r="C81" s="17"/>
      <x:c r="D81" s="17"/>
      <x:c r="E81" s="19"/>
      <x:c r="F81" s="20" t="str">
        <x:f>IF(G81="Included",INT((B81-'Forecast'!$B$4)/7)+1,"")</x:f>
      </x:c>
      <x:c r="G81" s="20" t="str">
        <x:f>IF(COUNTA(A81:E81)=0,"",IF(OR(NOT(ISNUMBER(B81)),NOT(ISNUMBER(E81)),E81&lt;0,AND(C81&lt;&gt;"receipt",C81&lt;&gt;"payment"),AND(D81&lt;&gt;"operating",D81&lt;&gt;"financing")),"Fix row",IF(B81&lt;'Forecast'!$B$4,"Before start",IF(B81&gt;='Forecast'!$B$4+91,"After horizon","Included"))))</x:f>
      </x:c>
    </x:row>
    <x:row r="82">
      <x:c r="A82" s="17"/>
      <x:c r="B82" s="18"/>
      <x:c r="C82" s="17"/>
      <x:c r="D82" s="17"/>
      <x:c r="E82" s="19"/>
      <x:c r="F82" s="20" t="str">
        <x:f>IF(G82="Included",INT((B82-'Forecast'!$B$4)/7)+1,"")</x:f>
      </x:c>
      <x:c r="G82" s="20" t="str">
        <x:f>IF(COUNTA(A82:E82)=0,"",IF(OR(NOT(ISNUMBER(B82)),NOT(ISNUMBER(E82)),E82&lt;0,AND(C82&lt;&gt;"receipt",C82&lt;&gt;"payment"),AND(D82&lt;&gt;"operating",D82&lt;&gt;"financing")),"Fix row",IF(B82&lt;'Forecast'!$B$4,"Before start",IF(B82&gt;='Forecast'!$B$4+91,"After horizon","Included"))))</x:f>
      </x:c>
    </x:row>
    <x:row r="83">
      <x:c r="A83" s="17"/>
      <x:c r="B83" s="18"/>
      <x:c r="C83" s="17"/>
      <x:c r="D83" s="17"/>
      <x:c r="E83" s="19"/>
      <x:c r="F83" s="20" t="str">
        <x:f>IF(G83="Included",INT((B83-'Forecast'!$B$4)/7)+1,"")</x:f>
      </x:c>
      <x:c r="G83" s="20" t="str">
        <x:f>IF(COUNTA(A83:E83)=0,"",IF(OR(NOT(ISNUMBER(B83)),NOT(ISNUMBER(E83)),E83&lt;0,AND(C83&lt;&gt;"receipt",C83&lt;&gt;"payment"),AND(D83&lt;&gt;"operating",D83&lt;&gt;"financing")),"Fix row",IF(B83&lt;'Forecast'!$B$4,"Before start",IF(B83&gt;='Forecast'!$B$4+91,"After horizon","Included"))))</x:f>
      </x:c>
    </x:row>
    <x:row r="84">
      <x:c r="A84" s="17"/>
      <x:c r="B84" s="18"/>
      <x:c r="C84" s="17"/>
      <x:c r="D84" s="17"/>
      <x:c r="E84" s="19"/>
      <x:c r="F84" s="20" t="str">
        <x:f>IF(G84="Included",INT((B84-'Forecast'!$B$4)/7)+1,"")</x:f>
      </x:c>
      <x:c r="G84" s="20" t="str">
        <x:f>IF(COUNTA(A84:E84)=0,"",IF(OR(NOT(ISNUMBER(B84)),NOT(ISNUMBER(E84)),E84&lt;0,AND(C84&lt;&gt;"receipt",C84&lt;&gt;"payment"),AND(D84&lt;&gt;"operating",D84&lt;&gt;"financing")),"Fix row",IF(B84&lt;'Forecast'!$B$4,"Before start",IF(B84&gt;='Forecast'!$B$4+91,"After horizon","Included"))))</x:f>
      </x:c>
    </x:row>
    <x:row r="85">
      <x:c r="A85" s="17"/>
      <x:c r="B85" s="18"/>
      <x:c r="C85" s="17"/>
      <x:c r="D85" s="17"/>
      <x:c r="E85" s="19"/>
      <x:c r="F85" s="20" t="str">
        <x:f>IF(G85="Included",INT((B85-'Forecast'!$B$4)/7)+1,"")</x:f>
      </x:c>
      <x:c r="G85" s="20" t="str">
        <x:f>IF(COUNTA(A85:E85)=0,"",IF(OR(NOT(ISNUMBER(B85)),NOT(ISNUMBER(E85)),E85&lt;0,AND(C85&lt;&gt;"receipt",C85&lt;&gt;"payment"),AND(D85&lt;&gt;"operating",D85&lt;&gt;"financing")),"Fix row",IF(B85&lt;'Forecast'!$B$4,"Before start",IF(B85&gt;='Forecast'!$B$4+91,"After horizon","Included"))))</x:f>
      </x:c>
    </x:row>
    <x:row r="86">
      <x:c r="A86" s="17"/>
      <x:c r="B86" s="18"/>
      <x:c r="C86" s="17"/>
      <x:c r="D86" s="17"/>
      <x:c r="E86" s="19"/>
      <x:c r="F86" s="20" t="str">
        <x:f>IF(G86="Included",INT((B86-'Forecast'!$B$4)/7)+1,"")</x:f>
      </x:c>
      <x:c r="G86" s="20" t="str">
        <x:f>IF(COUNTA(A86:E86)=0,"",IF(OR(NOT(ISNUMBER(B86)),NOT(ISNUMBER(E86)),E86&lt;0,AND(C86&lt;&gt;"receipt",C86&lt;&gt;"payment"),AND(D86&lt;&gt;"operating",D86&lt;&gt;"financing")),"Fix row",IF(B86&lt;'Forecast'!$B$4,"Before start",IF(B86&gt;='Forecast'!$B$4+91,"After horizon","Included"))))</x:f>
      </x:c>
    </x:row>
    <x:row r="87">
      <x:c r="A87" s="17"/>
      <x:c r="B87" s="18"/>
      <x:c r="C87" s="17"/>
      <x:c r="D87" s="17"/>
      <x:c r="E87" s="19"/>
      <x:c r="F87" s="20" t="str">
        <x:f>IF(G87="Included",INT((B87-'Forecast'!$B$4)/7)+1,"")</x:f>
      </x:c>
      <x:c r="G87" s="20" t="str">
        <x:f>IF(COUNTA(A87:E87)=0,"",IF(OR(NOT(ISNUMBER(B87)),NOT(ISNUMBER(E87)),E87&lt;0,AND(C87&lt;&gt;"receipt",C87&lt;&gt;"payment"),AND(D87&lt;&gt;"operating",D87&lt;&gt;"financing")),"Fix row",IF(B87&lt;'Forecast'!$B$4,"Before start",IF(B87&gt;='Forecast'!$B$4+91,"After horizon","Included"))))</x:f>
      </x:c>
    </x:row>
    <x:row r="88">
      <x:c r="A88" s="17"/>
      <x:c r="B88" s="18"/>
      <x:c r="C88" s="17"/>
      <x:c r="D88" s="17"/>
      <x:c r="E88" s="19"/>
      <x:c r="F88" s="20" t="str">
        <x:f>IF(G88="Included",INT((B88-'Forecast'!$B$4)/7)+1,"")</x:f>
      </x:c>
      <x:c r="G88" s="20" t="str">
        <x:f>IF(COUNTA(A88:E88)=0,"",IF(OR(NOT(ISNUMBER(B88)),NOT(ISNUMBER(E88)),E88&lt;0,AND(C88&lt;&gt;"receipt",C88&lt;&gt;"payment"),AND(D88&lt;&gt;"operating",D88&lt;&gt;"financing")),"Fix row",IF(B88&lt;'Forecast'!$B$4,"Before start",IF(B88&gt;='Forecast'!$B$4+91,"After horizon","Included"))))</x:f>
      </x:c>
    </x:row>
    <x:row r="89">
      <x:c r="A89" s="17"/>
      <x:c r="B89" s="18"/>
      <x:c r="C89" s="17"/>
      <x:c r="D89" s="17"/>
      <x:c r="E89" s="19"/>
      <x:c r="F89" s="20" t="str">
        <x:f>IF(G89="Included",INT((B89-'Forecast'!$B$4)/7)+1,"")</x:f>
      </x:c>
      <x:c r="G89" s="20" t="str">
        <x:f>IF(COUNTA(A89:E89)=0,"",IF(OR(NOT(ISNUMBER(B89)),NOT(ISNUMBER(E89)),E89&lt;0,AND(C89&lt;&gt;"receipt",C89&lt;&gt;"payment"),AND(D89&lt;&gt;"operating",D89&lt;&gt;"financing")),"Fix row",IF(B89&lt;'Forecast'!$B$4,"Before start",IF(B89&gt;='Forecast'!$B$4+91,"After horizon","Included"))))</x:f>
      </x:c>
    </x:row>
    <x:row r="90">
      <x:c r="A90" s="17"/>
      <x:c r="B90" s="18"/>
      <x:c r="C90" s="17"/>
      <x:c r="D90" s="17"/>
      <x:c r="E90" s="19"/>
      <x:c r="F90" s="20" t="str">
        <x:f>IF(G90="Included",INT((B90-'Forecast'!$B$4)/7)+1,"")</x:f>
      </x:c>
      <x:c r="G90" s="20" t="str">
        <x:f>IF(COUNTA(A90:E90)=0,"",IF(OR(NOT(ISNUMBER(B90)),NOT(ISNUMBER(E90)),E90&lt;0,AND(C90&lt;&gt;"receipt",C90&lt;&gt;"payment"),AND(D90&lt;&gt;"operating",D90&lt;&gt;"financing")),"Fix row",IF(B90&lt;'Forecast'!$B$4,"Before start",IF(B90&gt;='Forecast'!$B$4+91,"After horizon","Included"))))</x:f>
      </x:c>
    </x:row>
    <x:row r="91">
      <x:c r="A91" s="17"/>
      <x:c r="B91" s="18"/>
      <x:c r="C91" s="17"/>
      <x:c r="D91" s="17"/>
      <x:c r="E91" s="19"/>
      <x:c r="F91" s="20" t="str">
        <x:f>IF(G91="Included",INT((B91-'Forecast'!$B$4)/7)+1,"")</x:f>
      </x:c>
      <x:c r="G91" s="20" t="str">
        <x:f>IF(COUNTA(A91:E91)=0,"",IF(OR(NOT(ISNUMBER(B91)),NOT(ISNUMBER(E91)),E91&lt;0,AND(C91&lt;&gt;"receipt",C91&lt;&gt;"payment"),AND(D91&lt;&gt;"operating",D91&lt;&gt;"financing")),"Fix row",IF(B91&lt;'Forecast'!$B$4,"Before start",IF(B91&gt;='Forecast'!$B$4+91,"After horizon","Included"))))</x:f>
      </x:c>
    </x:row>
    <x:row r="92">
      <x:c r="A92" s="17"/>
      <x:c r="B92" s="18"/>
      <x:c r="C92" s="17"/>
      <x:c r="D92" s="17"/>
      <x:c r="E92" s="19"/>
      <x:c r="F92" s="20" t="str">
        <x:f>IF(G92="Included",INT((B92-'Forecast'!$B$4)/7)+1,"")</x:f>
      </x:c>
      <x:c r="G92" s="20" t="str">
        <x:f>IF(COUNTA(A92:E92)=0,"",IF(OR(NOT(ISNUMBER(B92)),NOT(ISNUMBER(E92)),E92&lt;0,AND(C92&lt;&gt;"receipt",C92&lt;&gt;"payment"),AND(D92&lt;&gt;"operating",D92&lt;&gt;"financing")),"Fix row",IF(B92&lt;'Forecast'!$B$4,"Before start",IF(B92&gt;='Forecast'!$B$4+91,"After horizon","Included"))))</x:f>
      </x:c>
    </x:row>
    <x:row r="93">
      <x:c r="A93" s="17"/>
      <x:c r="B93" s="18"/>
      <x:c r="C93" s="17"/>
      <x:c r="D93" s="17"/>
      <x:c r="E93" s="19"/>
      <x:c r="F93" s="20" t="str">
        <x:f>IF(G93="Included",INT((B93-'Forecast'!$B$4)/7)+1,"")</x:f>
      </x:c>
      <x:c r="G93" s="20" t="str">
        <x:f>IF(COUNTA(A93:E93)=0,"",IF(OR(NOT(ISNUMBER(B93)),NOT(ISNUMBER(E93)),E93&lt;0,AND(C93&lt;&gt;"receipt",C93&lt;&gt;"payment"),AND(D93&lt;&gt;"operating",D93&lt;&gt;"financing")),"Fix row",IF(B93&lt;'Forecast'!$B$4,"Before start",IF(B93&gt;='Forecast'!$B$4+91,"After horizon","Included"))))</x:f>
      </x:c>
    </x:row>
    <x:row r="94">
      <x:c r="A94" s="17"/>
      <x:c r="B94" s="18"/>
      <x:c r="C94" s="17"/>
      <x:c r="D94" s="17"/>
      <x:c r="E94" s="19"/>
      <x:c r="F94" s="20" t="str">
        <x:f>IF(G94="Included",INT((B94-'Forecast'!$B$4)/7)+1,"")</x:f>
      </x:c>
      <x:c r="G94" s="20" t="str">
        <x:f>IF(COUNTA(A94:E94)=0,"",IF(OR(NOT(ISNUMBER(B94)),NOT(ISNUMBER(E94)),E94&lt;0,AND(C94&lt;&gt;"receipt",C94&lt;&gt;"payment"),AND(D94&lt;&gt;"operating",D94&lt;&gt;"financing")),"Fix row",IF(B94&lt;'Forecast'!$B$4,"Before start",IF(B94&gt;='Forecast'!$B$4+91,"After horizon","Included"))))</x:f>
      </x:c>
    </x:row>
    <x:row r="95">
      <x:c r="A95" s="17"/>
      <x:c r="B95" s="18"/>
      <x:c r="C95" s="17"/>
      <x:c r="D95" s="17"/>
      <x:c r="E95" s="19"/>
      <x:c r="F95" s="20" t="str">
        <x:f>IF(G95="Included",INT((B95-'Forecast'!$B$4)/7)+1,"")</x:f>
      </x:c>
      <x:c r="G95" s="20" t="str">
        <x:f>IF(COUNTA(A95:E95)=0,"",IF(OR(NOT(ISNUMBER(B95)),NOT(ISNUMBER(E95)),E95&lt;0,AND(C95&lt;&gt;"receipt",C95&lt;&gt;"payment"),AND(D95&lt;&gt;"operating",D95&lt;&gt;"financing")),"Fix row",IF(B95&lt;'Forecast'!$B$4,"Before start",IF(B95&gt;='Forecast'!$B$4+91,"After horizon","Included"))))</x:f>
      </x:c>
    </x:row>
    <x:row r="96">
      <x:c r="A96" s="17"/>
      <x:c r="B96" s="18"/>
      <x:c r="C96" s="17"/>
      <x:c r="D96" s="17"/>
      <x:c r="E96" s="19"/>
      <x:c r="F96" s="20" t="str">
        <x:f>IF(G96="Included",INT((B96-'Forecast'!$B$4)/7)+1,"")</x:f>
      </x:c>
      <x:c r="G96" s="20" t="str">
        <x:f>IF(COUNTA(A96:E96)=0,"",IF(OR(NOT(ISNUMBER(B96)),NOT(ISNUMBER(E96)),E96&lt;0,AND(C96&lt;&gt;"receipt",C96&lt;&gt;"payment"),AND(D96&lt;&gt;"operating",D96&lt;&gt;"financing")),"Fix row",IF(B96&lt;'Forecast'!$B$4,"Before start",IF(B96&gt;='Forecast'!$B$4+91,"After horizon","Included"))))</x:f>
      </x:c>
    </x:row>
    <x:row r="97">
      <x:c r="A97" s="17"/>
      <x:c r="B97" s="18"/>
      <x:c r="C97" s="17"/>
      <x:c r="D97" s="17"/>
      <x:c r="E97" s="19"/>
      <x:c r="F97" s="20" t="str">
        <x:f>IF(G97="Included",INT((B97-'Forecast'!$B$4)/7)+1,"")</x:f>
      </x:c>
      <x:c r="G97" s="20" t="str">
        <x:f>IF(COUNTA(A97:E97)=0,"",IF(OR(NOT(ISNUMBER(B97)),NOT(ISNUMBER(E97)),E97&lt;0,AND(C97&lt;&gt;"receipt",C97&lt;&gt;"payment"),AND(D97&lt;&gt;"operating",D97&lt;&gt;"financing")),"Fix row",IF(B97&lt;'Forecast'!$B$4,"Before start",IF(B97&gt;='Forecast'!$B$4+91,"After horizon","Included"))))</x:f>
      </x:c>
    </x:row>
    <x:row r="98">
      <x:c r="A98" s="17"/>
      <x:c r="B98" s="18"/>
      <x:c r="C98" s="17"/>
      <x:c r="D98" s="17"/>
      <x:c r="E98" s="19"/>
      <x:c r="F98" s="20" t="str">
        <x:f>IF(G98="Included",INT((B98-'Forecast'!$B$4)/7)+1,"")</x:f>
      </x:c>
      <x:c r="G98" s="20" t="str">
        <x:f>IF(COUNTA(A98:E98)=0,"",IF(OR(NOT(ISNUMBER(B98)),NOT(ISNUMBER(E98)),E98&lt;0,AND(C98&lt;&gt;"receipt",C98&lt;&gt;"payment"),AND(D98&lt;&gt;"operating",D98&lt;&gt;"financing")),"Fix row",IF(B98&lt;'Forecast'!$B$4,"Before start",IF(B98&gt;='Forecast'!$B$4+91,"After horizon","Included"))))</x:f>
      </x:c>
    </x:row>
    <x:row r="99">
      <x:c r="A99" s="17"/>
      <x:c r="B99" s="18"/>
      <x:c r="C99" s="17"/>
      <x:c r="D99" s="17"/>
      <x:c r="E99" s="19"/>
      <x:c r="F99" s="20" t="str">
        <x:f>IF(G99="Included",INT((B99-'Forecast'!$B$4)/7)+1,"")</x:f>
      </x:c>
      <x:c r="G99" s="20" t="str">
        <x:f>IF(COUNTA(A99:E99)=0,"",IF(OR(NOT(ISNUMBER(B99)),NOT(ISNUMBER(E99)),E99&lt;0,AND(C99&lt;&gt;"receipt",C99&lt;&gt;"payment"),AND(D99&lt;&gt;"operating",D99&lt;&gt;"financing")),"Fix row",IF(B99&lt;'Forecast'!$B$4,"Before start",IF(B99&gt;='Forecast'!$B$4+91,"After horizon","Included"))))</x:f>
      </x:c>
    </x:row>
    <x:row r="100">
      <x:c r="A100" s="17"/>
      <x:c r="B100" s="18"/>
      <x:c r="C100" s="17"/>
      <x:c r="D100" s="17"/>
      <x:c r="E100" s="19"/>
      <x:c r="F100" s="20" t="str">
        <x:f>IF(G100="Included",INT((B100-'Forecast'!$B$4)/7)+1,"")</x:f>
      </x:c>
      <x:c r="G100" s="20" t="str">
        <x:f>IF(COUNTA(A100:E100)=0,"",IF(OR(NOT(ISNUMBER(B100)),NOT(ISNUMBER(E100)),E100&lt;0,AND(C100&lt;&gt;"receipt",C100&lt;&gt;"payment"),AND(D100&lt;&gt;"operating",D100&lt;&gt;"financing")),"Fix row",IF(B100&lt;'Forecast'!$B$4,"Before start",IF(B100&gt;='Forecast'!$B$4+91,"After horizon","Included"))))</x:f>
      </x:c>
    </x:row>
    <x:row r="101">
      <x:c r="A101" s="17"/>
      <x:c r="B101" s="18"/>
      <x:c r="C101" s="17"/>
      <x:c r="D101" s="17"/>
      <x:c r="E101" s="19"/>
      <x:c r="F101" s="20" t="str">
        <x:f>IF(G101="Included",INT((B101-'Forecast'!$B$4)/7)+1,"")</x:f>
      </x:c>
      <x:c r="G101" s="20" t="str">
        <x:f>IF(COUNTA(A101:E101)=0,"",IF(OR(NOT(ISNUMBER(B101)),NOT(ISNUMBER(E101)),E101&lt;0,AND(C101&lt;&gt;"receipt",C101&lt;&gt;"payment"),AND(D101&lt;&gt;"operating",D101&lt;&gt;"financing")),"Fix row",IF(B101&lt;'Forecast'!$B$4,"Before start",IF(B101&gt;='Forecast'!$B$4+91,"After horizon","Included"))))</x:f>
      </x:c>
    </x:row>
    <x:row r="102">
      <x:c r="A102" s="17"/>
      <x:c r="B102" s="18"/>
      <x:c r="C102" s="17"/>
      <x:c r="D102" s="17"/>
      <x:c r="E102" s="19"/>
      <x:c r="F102" s="20" t="str">
        <x:f>IF(G102="Included",INT((B102-'Forecast'!$B$4)/7)+1,"")</x:f>
      </x:c>
      <x:c r="G102" s="20" t="str">
        <x:f>IF(COUNTA(A102:E102)=0,"",IF(OR(NOT(ISNUMBER(B102)),NOT(ISNUMBER(E102)),E102&lt;0,AND(C102&lt;&gt;"receipt",C102&lt;&gt;"payment"),AND(D102&lt;&gt;"operating",D102&lt;&gt;"financing")),"Fix row",IF(B102&lt;'Forecast'!$B$4,"Before start",IF(B102&gt;='Forecast'!$B$4+91,"After horizon","Included"))))</x:f>
      </x:c>
    </x:row>
    <x:row r="103">
      <x:c r="A103" s="17"/>
      <x:c r="B103" s="18"/>
      <x:c r="C103" s="17"/>
      <x:c r="D103" s="17"/>
      <x:c r="E103" s="19"/>
      <x:c r="F103" s="20" t="str">
        <x:f>IF(G103="Included",INT((B103-'Forecast'!$B$4)/7)+1,"")</x:f>
      </x:c>
      <x:c r="G103" s="20" t="str">
        <x:f>IF(COUNTA(A103:E103)=0,"",IF(OR(NOT(ISNUMBER(B103)),NOT(ISNUMBER(E103)),E103&lt;0,AND(C103&lt;&gt;"receipt",C103&lt;&gt;"payment"),AND(D103&lt;&gt;"operating",D103&lt;&gt;"financing")),"Fix row",IF(B103&lt;'Forecast'!$B$4,"Before start",IF(B103&gt;='Forecast'!$B$4+91,"After horizon","Included"))))</x:f>
      </x:c>
    </x:row>
    <x:row r="104">
      <x:c r="A104" s="17"/>
      <x:c r="B104" s="18"/>
      <x:c r="C104" s="17"/>
      <x:c r="D104" s="17"/>
      <x:c r="E104" s="19"/>
      <x:c r="F104" s="20" t="str">
        <x:f>IF(G104="Included",INT((B104-'Forecast'!$B$4)/7)+1,"")</x:f>
      </x:c>
      <x:c r="G104" s="20" t="str">
        <x:f>IF(COUNTA(A104:E104)=0,"",IF(OR(NOT(ISNUMBER(B104)),NOT(ISNUMBER(E104)),E104&lt;0,AND(C104&lt;&gt;"receipt",C104&lt;&gt;"payment"),AND(D104&lt;&gt;"operating",D104&lt;&gt;"financing")),"Fix row",IF(B104&lt;'Forecast'!$B$4,"Before start",IF(B104&gt;='Forecast'!$B$4+91,"After horizon","Included"))))</x:f>
      </x:c>
    </x:row>
    <x:row r="105">
      <x:c r="A105" s="17"/>
      <x:c r="B105" s="18"/>
      <x:c r="C105" s="17"/>
      <x:c r="D105" s="17"/>
      <x:c r="E105" s="19"/>
      <x:c r="F105" s="20" t="str">
        <x:f>IF(G105="Included",INT((B105-'Forecast'!$B$4)/7)+1,"")</x:f>
      </x:c>
      <x:c r="G105" s="20" t="str">
        <x:f>IF(COUNTA(A105:E105)=0,"",IF(OR(NOT(ISNUMBER(B105)),NOT(ISNUMBER(E105)),E105&lt;0,AND(C105&lt;&gt;"receipt",C105&lt;&gt;"payment"),AND(D105&lt;&gt;"operating",D105&lt;&gt;"financing")),"Fix row",IF(B105&lt;'Forecast'!$B$4,"Before start",IF(B105&gt;='Forecast'!$B$4+91,"After horizon","Included"))))</x:f>
      </x:c>
    </x:row>
    <x:row r="106">
      <x:c r="A106" s="17"/>
      <x:c r="B106" s="18"/>
      <x:c r="C106" s="17"/>
      <x:c r="D106" s="17"/>
      <x:c r="E106" s="19"/>
      <x:c r="F106" s="20" t="str">
        <x:f>IF(G106="Included",INT((B106-'Forecast'!$B$4)/7)+1,"")</x:f>
      </x:c>
      <x:c r="G106" s="20" t="str">
        <x:f>IF(COUNTA(A106:E106)=0,"",IF(OR(NOT(ISNUMBER(B106)),NOT(ISNUMBER(E106)),E106&lt;0,AND(C106&lt;&gt;"receipt",C106&lt;&gt;"payment"),AND(D106&lt;&gt;"operating",D106&lt;&gt;"financing")),"Fix row",IF(B106&lt;'Forecast'!$B$4,"Before start",IF(B106&gt;='Forecast'!$B$4+91,"After horizon","Included"))))</x:f>
      </x:c>
    </x:row>
  </x:sheetData>
  <x:mergeCells>
    <x:mergeCell ref="A3:G3"/>
    <x:mergeCell ref="A4:G4"/>
    <x:mergeCell ref="A5:G5"/>
  </x:mergeCells>
  <x:conditionalFormatting sqref="G7:G106">
    <x:cfRule type="containsText" dxfId="2" priority="1" operator="containsText" text="Fix row"/>
  </x:conditionalFormatting>
  <x:dataValidations count="3">
    <x:dataValidation type="list" sqref="C7:C106">
      <x:formula1>"receipt,payment"</x:formula1>
    </x:dataValidation>
    <x:dataValidation type="list" sqref="D7:D106">
      <x:formula1>"operating,financing"</x:formula1>
    </x:dataValidation>
    <x:dataValidation type="decimal" operator="between" sqref="E7:E106">
      <x:formula1>0</x:formula1>
      <x:formula2>1000000000000</x:formula2>
    </x:dataValidation>
  </x:dataValidations>
  <x:pageMargins left="0.7" right="0.7" top="0.75" bottom="0.75" header="0.3" footer="0.3"/>
</x:worksheet>
</file>