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04da38041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plan" sheetId="1" r:id="R7ff6aea335754c56"/>
    <x:sheet xmlns:r="http://schemas.openxmlformats.org/officeDocument/2006/relationships" name="Milestones" sheetId="2" r:id="R985d8fcd466f4f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"/>
    <x:numFmt numFmtId="201" formatCode="#,##0.00;(#,##0.00);&quot;–&quot;"/>
    <x:numFmt numFmtId="202" formatCode="$#,##0;($#,##0);&quot;–&quot;"/>
    <x:numFmt numFmtId="203" formatCode="#,##0"/>
    <x:numFmt numFmtId="204" formatCode="0.0%"/>
    <x:numFmt numFmtId="205" formatCode="mm/dd/yy"/>
  </x:numFmts>
  <x:fonts count="10">
    <x:font>
      <x:sz val="11"/>
      <x:name val="Carlito"/>
    </x:font>
    <x:font>
      <x:sz val="10"/>
      <x:color rgb="FF000000"/>
      <x:name val="Arial"/>
    </x:font>
    <x:font>
      <x:b/>
      <x:sz val="16"/>
      <x:color rgb="FF000000"/>
      <x:name val="Arial"/>
    </x:font>
    <x:font>
      <x:i/>
      <x:sz val="10"/>
      <x:color rgb="FF526779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i/>
      <x:sz val="10"/>
      <x:color rgb="FF000000"/>
      <x:name val="Arial"/>
    </x:font>
    <x:font>
      <x:i/>
      <x:sz val="10"/>
      <x:color rgb="FF0000FF"/>
      <x:name val="Arial"/>
    </x:font>
    <x:font>
      <x:b/>
      <x:sz val="10"/>
      <x:color rgb="FF000000"/>
      <x:name val="Arial"/>
    </x:font>
    <x:font>
      <x:sz val="10"/>
      <x:color rgb="FF008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14F"/>
      </x:patternFill>
    </x:fill>
    <x:fill>
      <x:patternFill patternType="solid">
        <x:fgColor rgb="FFFFF4C7"/>
      </x:patternFill>
    </x:fill>
    <x:fill>
      <x:patternFill patternType="solid">
        <x:fgColor rgb="FFEDF2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4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5" fillId="3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5" fillId="3" borderId="0" xfId="0" applyNumberFormat="1" applyFont="1" applyFill="1" applyBorder="1" applyAlignment="1">
      <x:alignment vertical="center"/>
    </x:xf>
    <x:xf numFmtId="204" fontId="5" fillId="3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4" fontId="7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2" fontId="8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5" fontId="5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C2020"/>
      </x:font>
      <x:fill>
        <x:patternFill patternType="solid">
          <x:bgColor rgb="FFFDE8E7"/>
        </x:patternFill>
      </x:fill>
    </x:dxf>
    <x:dxf>
      <x:font>
        <x:b/>
        <x:color rgb="FF9C2020"/>
      </x:font>
      <x:fill>
        <x:patternFill patternType="solid">
          <x:bgColor rgb="FFFDE8E7"/>
        </x:patternFill>
      </x:fill>
    </x:dxf>
    <x:dxf>
      <x:font>
        <x:b/>
        <x:color rgb="FF9C2020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8ca49b819437d" /><Relationship Type="http://schemas.openxmlformats.org/officeDocument/2006/relationships/theme" Target="/xl/theme/theme1.xml" Id="R6ab78578aff944ff" /><Relationship Type="http://schemas.openxmlformats.org/officeDocument/2006/relationships/sharedStrings" Target="/xl/sharedStrings.xml" Id="Ra589205ff9bd4103" /><Relationship Type="http://schemas.openxmlformats.org/officeDocument/2006/relationships/worksheet" Target="/xl/worksheets/sheet1.xml" Id="R7ff6aea335754c56" /><Relationship Type="http://schemas.openxmlformats.org/officeDocument/2006/relationships/worksheet" Target="/xl/worksheets/sheet2.xml" Id="R985d8fcd466f4f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14F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44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2" ht="24" customHeight="1">
      <x:c r="B2" s="3" t="str">
        <x:v>Five year business planning worksheet</x:v>
      </x:c>
      <x:c r="C2" s="2"/>
      <x:c r="D2" s="2"/>
      <x:c r="E2" s="2"/>
      <x:c r="F2" s="2"/>
      <x:c r="G2" s="2"/>
      <x:c r="H2" s="2"/>
      <x:c r="I2" s="2"/>
    </x:row>
    <x:row r="3" ht="24" customHeight="1">
      <x:c r="B3" s="4" t="str">
        <x:v>Fictional USD case. Blue values are editable. Annual cash does not test payment dates.</x:v>
      </x:c>
      <x:c r="C3" s="2"/>
      <x:c r="D3" s="2"/>
      <x:c r="E3" s="2"/>
      <x:c r="F3" s="2"/>
      <x:c r="G3" s="2"/>
      <x:c r="H3" s="2"/>
      <x:c r="I3" s="2"/>
    </x:row>
    <x:row r="4" ht="24" customHeight="1">
      <x:c r="B4" s="2"/>
      <x:c r="C4" s="2"/>
      <x:c r="D4" s="2"/>
      <x:c r="E4" s="2"/>
      <x:c r="F4" s="2"/>
      <x:c r="G4" s="2"/>
      <x:c r="H4" s="2"/>
      <x:c r="I4" s="2"/>
    </x:row>
    <x:row r="5" ht="28" customHeight="1">
      <x:c r="B5" s="8" t="str">
        <x:v>Calendar year assumptions</x:v>
      </x:c>
      <x:c r="C5" s="9" t="n">
        <x:v>2027</x:v>
      </x:c>
      <x:c r="D5" s="9" t="n">
        <x:v>2028</x:v>
      </x:c>
      <x:c r="E5" s="9" t="n">
        <x:v>2029</x:v>
      </x:c>
      <x:c r="F5" s="9" t="n">
        <x:v>2030</x:v>
      </x:c>
      <x:c r="G5" s="9" t="n">
        <x:v>2031</x:v>
      </x:c>
      <x:c r="H5" s="2"/>
      <x:c r="I5" s="2"/>
    </x:row>
    <x:row r="6" ht="24" customHeight="1">
      <x:c r="B6" s="2"/>
      <x:c r="C6" s="2"/>
      <x:c r="D6" s="2"/>
      <x:c r="E6" s="2"/>
      <x:c r="F6" s="2"/>
      <x:c r="G6" s="2"/>
      <x:c r="H6" s="2"/>
      <x:c r="I6" s="2"/>
    </x:row>
    <x:row r="7" ht="24" customHeight="1">
      <x:c r="B7" s="24" t="str">
        <x:v>Revenue</x:v>
      </x:c>
      <x:c r="C7" s="25" t="n">
        <x:f>C33</x:f>
        <x:v>60000</x:v>
      </x:c>
      <x:c r="D7" s="25" t="n">
        <x:f>D33</x:f>
        <x:v>74880</x:v>
      </x:c>
      <x:c r="E7" s="25" t="n">
        <x:f>E33</x:f>
        <x:v>90720</x:v>
      </x:c>
      <x:c r="F7" s="25" t="n">
        <x:f>F33</x:f>
        <x:v>107520</x:v>
      </x:c>
      <x:c r="G7" s="25" t="n">
        <x:f>G33</x:f>
        <x:v>125280</x:v>
      </x:c>
      <x:c r="H7" s="2"/>
      <x:c r="I7" s="2"/>
    </x:row>
    <x:row r="8" ht="24" customHeight="1">
      <x:c r="B8" s="2" t="str">
        <x:v>Contribution</x:v>
      </x:c>
      <x:c r="C8" s="15" t="n">
        <x:f>C35</x:f>
        <x:v>42000</x:v>
      </x:c>
      <x:c r="D8" s="15" t="n">
        <x:f>D35</x:f>
        <x:v>52416</x:v>
      </x:c>
      <x:c r="E8" s="15" t="n">
        <x:f>E35</x:f>
        <x:v>63504</x:v>
      </x:c>
      <x:c r="F8" s="15" t="n">
        <x:f>F35</x:f>
        <x:v>75264</x:v>
      </x:c>
      <x:c r="G8" s="15" t="n">
        <x:f>G35</x:f>
        <x:v>87696</x:v>
      </x:c>
      <x:c r="H8" s="2"/>
      <x:c r="I8" s="2"/>
    </x:row>
    <x:row r="9" ht="24" customHeight="1">
      <x:c r="B9" s="24" t="str">
        <x:v>Result after owner cash allowance</x:v>
      </x:c>
      <x:c r="C9" s="25" t="n">
        <x:f>C37</x:f>
        <x:v>6000</x:v>
      </x:c>
      <x:c r="D9" s="25" t="n">
        <x:f>D37</x:f>
        <x:v>13416</x:v>
      </x:c>
      <x:c r="E9" s="25" t="n">
        <x:f>E37</x:f>
        <x:v>21504</x:v>
      </x:c>
      <x:c r="F9" s="25" t="n">
        <x:f>F37</x:f>
        <x:v>30264</x:v>
      </x:c>
      <x:c r="G9" s="25" t="n">
        <x:f>G37</x:f>
        <x:v>39696</x:v>
      </x:c>
      <x:c r="H9" s="2"/>
      <x:c r="I9" s="2"/>
    </x:row>
    <x:row r="10" ht="24" customHeight="1">
      <x:c r="B10" s="24" t="str">
        <x:v>Closing cash</x:v>
      </x:c>
      <x:c r="C10" s="25" t="n">
        <x:f>C51</x:f>
        <x:v>12000</x:v>
      </x:c>
      <x:c r="D10" s="25" t="n">
        <x:f>D51</x:f>
        <x:v>22928</x:v>
      </x:c>
      <x:c r="E10" s="25" t="n">
        <x:f>E51</x:f>
        <x:v>40848</x:v>
      </x:c>
      <x:c r="F10" s="25" t="n">
        <x:f>F51</x:f>
        <x:v>68432</x:v>
      </x:c>
      <x:c r="G10" s="25" t="n">
        <x:f>G51</x:f>
        <x:v>104352</x:v>
      </x:c>
      <x:c r="H10" s="2"/>
      <x:c r="I10" s="2"/>
    </x:row>
    <x:row r="11" ht="24" customHeight="1">
      <x:c r="B11" s="2" t="str">
        <x:v>Whole packages to fund commitments</x:v>
      </x:c>
      <x:c r="C11" s="17" t="n">
        <x:f>C39</x:f>
        <x:v>103</x:v>
      </x:c>
      <x:c r="D11" s="17" t="n">
        <x:f>D39</x:f>
        <x:v>108</x:v>
      </x:c>
      <x:c r="E11" s="17" t="n">
        <x:f>E39</x:f>
        <x:v>112</x:v>
      </x:c>
      <x:c r="F11" s="17" t="n">
        <x:f>F39</x:f>
        <x:v>115</x:v>
      </x:c>
      <x:c r="G11" s="17" t="n">
        <x:f>G39</x:f>
        <x:v>119</x:v>
      </x:c>
      <x:c r="H11" s="2"/>
      <x:c r="I11" s="2"/>
    </x:row>
    <x:row r="12" ht="36" customHeight="1">
      <x:c r="B12" s="2" t="str">
        <x:v>Capacity status</x:v>
      </x:c>
      <x:c r="C12" s="26" t="str">
        <x:f>C40</x:f>
        <x:v>Fits entered hours</x:v>
      </x:c>
      <x:c r="D12" s="26" t="str">
        <x:f>D40</x:f>
        <x:v>Fits entered hours</x:v>
      </x:c>
      <x:c r="E12" s="26" t="str">
        <x:f>E40</x:f>
        <x:v>Fits entered hours</x:v>
      </x:c>
      <x:c r="F12" s="26" t="str">
        <x:f>F40</x:f>
        <x:v>Fits entered hours</x:v>
      </x:c>
      <x:c r="G12" s="26" t="str">
        <x:f>G40</x:f>
        <x:v>Fits entered hours</x:v>
      </x:c>
      <x:c r="H12" s="2"/>
      <x:c r="I12" s="2"/>
    </x:row>
    <x:row r="13" ht="36" customHeight="1">
      <x:c r="B13" s="2" t="str">
        <x:v>Annual cash status</x:v>
      </x:c>
      <x:c r="C13" s="26" t="str">
        <x:f>C53</x:f>
        <x:v>At or above floor</x:v>
      </x:c>
      <x:c r="D13" s="26" t="str">
        <x:f>D53</x:f>
        <x:v>At or above floor</x:v>
      </x:c>
      <x:c r="E13" s="26" t="str">
        <x:f>E53</x:f>
        <x:v>At or above floor</x:v>
      </x:c>
      <x:c r="F13" s="26" t="str">
        <x:f>F53</x:f>
        <x:v>At or above floor</x:v>
      </x:c>
      <x:c r="G13" s="26" t="str">
        <x:f>G53</x:f>
        <x:v>At or above floor</x:v>
      </x:c>
      <x:c r="H13" s="2"/>
      <x:c r="I13" s="2"/>
    </x:row>
    <x:row r="14" ht="24" customHeight="1">
      <x:c r="B14" s="2"/>
      <x:c r="C14" s="12"/>
      <x:c r="D14" s="12"/>
      <x:c r="E14" s="12"/>
      <x:c r="F14" s="12"/>
      <x:c r="G14" s="12"/>
      <x:c r="H14" s="2"/>
      <x:c r="I14" s="2"/>
    </x:row>
    <x:row r="15" ht="24" customHeight="1">
      <x:c r="B15" s="2" t="str">
        <x:v>Cash immediately before 2027</x:v>
      </x:c>
      <x:c r="C15" s="16" t="n">
        <x:v>15000</x:v>
      </x:c>
      <x:c r="D15" s="15"/>
      <x:c r="E15" s="15"/>
      <x:c r="F15" s="15"/>
      <x:c r="G15" s="15"/>
      <x:c r="H15" s="2"/>
      <x:c r="I15" s="2"/>
    </x:row>
    <x:row r="16" ht="24" customHeight="1">
      <x:c r="B16" s="2" t="str">
        <x:v>Receivables immediately before 2027</x:v>
      </x:c>
      <x:c r="C16" s="16" t="n">
        <x:v>0</x:v>
      </x:c>
      <x:c r="D16" s="15"/>
      <x:c r="E16" s="15"/>
      <x:c r="F16" s="15"/>
      <x:c r="G16" s="15"/>
      <x:c r="H16" s="2"/>
      <x:c r="I16" s="2"/>
    </x:row>
    <x:row r="17" ht="24" customHeight="1">
      <x:c r="B17" s="2"/>
      <x:c r="C17" s="12"/>
      <x:c r="D17" s="12"/>
      <x:c r="E17" s="12"/>
      <x:c r="F17" s="12"/>
      <x:c r="G17" s="12"/>
      <x:c r="H17" s="2"/>
      <x:c r="I17" s="2"/>
    </x:row>
    <x:row r="18" ht="24" customHeight="1">
      <x:c r="B18" s="2" t="str">
        <x:v>Completed packages</x:v>
      </x:c>
      <x:c r="C18" s="18" t="n">
        <x:v>120</x:v>
      </x:c>
      <x:c r="D18" s="18" t="n">
        <x:v>144</x:v>
      </x:c>
      <x:c r="E18" s="18" t="n">
        <x:v>168</x:v>
      </x:c>
      <x:c r="F18" s="18" t="n">
        <x:v>192</x:v>
      </x:c>
      <x:c r="G18" s="18" t="n">
        <x:v>216</x:v>
      </x:c>
      <x:c r="H18" s="2"/>
      <x:c r="I18" s="2"/>
    </x:row>
    <x:row r="19" ht="24" customHeight="1">
      <x:c r="B19" s="2" t="str">
        <x:v>Price per package</x:v>
      </x:c>
      <x:c r="C19" s="16" t="n">
        <x:v>500</x:v>
      </x:c>
      <x:c r="D19" s="16" t="n">
        <x:v>520</x:v>
      </x:c>
      <x:c r="E19" s="16" t="n">
        <x:v>540</x:v>
      </x:c>
      <x:c r="F19" s="16" t="n">
        <x:v>560</x:v>
      </x:c>
      <x:c r="G19" s="16" t="n">
        <x:v>580</x:v>
      </x:c>
      <x:c r="H19" s="2"/>
      <x:c r="I19" s="2"/>
    </x:row>
    <x:row r="20" ht="24" customHeight="1">
      <x:c r="B20" s="2" t="str">
        <x:v>Direct cash cost per package</x:v>
      </x:c>
      <x:c r="C20" s="16" t="n">
        <x:v>150</x:v>
      </x:c>
      <x:c r="D20" s="16" t="n">
        <x:v>156</x:v>
      </x:c>
      <x:c r="E20" s="16" t="n">
        <x:v>162</x:v>
      </x:c>
      <x:c r="F20" s="16" t="n">
        <x:v>168</x:v>
      </x:c>
      <x:c r="G20" s="16" t="n">
        <x:v>174</x:v>
      </x:c>
      <x:c r="H20" s="2"/>
      <x:c r="I20" s="2"/>
    </x:row>
    <x:row r="21" ht="24" customHeight="1">
      <x:c r="B21" s="2" t="str">
        <x:v>Fixed operating cash commitments</x:v>
      </x:c>
      <x:c r="C21" s="16" t="n">
        <x:v>12000</x:v>
      </x:c>
      <x:c r="D21" s="16" t="n">
        <x:v>13000</x:v>
      </x:c>
      <x:c r="E21" s="16" t="n">
        <x:v>14000</x:v>
      </x:c>
      <x:c r="F21" s="16" t="n">
        <x:v>15000</x:v>
      </x:c>
      <x:c r="G21" s="16" t="n">
        <x:v>16000</x:v>
      </x:c>
      <x:c r="H21" s="2"/>
      <x:c r="I21" s="2"/>
    </x:row>
    <x:row r="22" ht="24" customHeight="1">
      <x:c r="B22" s="2" t="str">
        <x:v>Owner cash allowance</x:v>
      </x:c>
      <x:c r="C22" s="16" t="n">
        <x:v>24000</x:v>
      </x:c>
      <x:c r="D22" s="16" t="n">
        <x:v>26000</x:v>
      </x:c>
      <x:c r="E22" s="16" t="n">
        <x:v>28000</x:v>
      </x:c>
      <x:c r="F22" s="16" t="n">
        <x:v>30000</x:v>
      </x:c>
      <x:c r="G22" s="16" t="n">
        <x:v>32000</x:v>
      </x:c>
      <x:c r="H22" s="2"/>
      <x:c r="I22" s="2"/>
    </x:row>
    <x:row r="23" ht="24" customHeight="1">
      <x:c r="B23" s="2" t="str">
        <x:v>Available productive team hours</x:v>
      </x:c>
      <x:c r="C23" s="18" t="n">
        <x:v>1200</x:v>
      </x:c>
      <x:c r="D23" s="18" t="n">
        <x:v>1440</x:v>
      </x:c>
      <x:c r="E23" s="18" t="n">
        <x:v>1680</x:v>
      </x:c>
      <x:c r="F23" s="18" t="n">
        <x:v>1920</x:v>
      </x:c>
      <x:c r="G23" s="18" t="n">
        <x:v>2160</x:v>
      </x:c>
      <x:c r="H23" s="2"/>
      <x:c r="I23" s="2"/>
    </x:row>
    <x:row r="24" ht="24" customHeight="1">
      <x:c r="B24" s="2" t="str">
        <x:v>Productive hours per package</x:v>
      </x:c>
      <x:c r="C24" s="18" t="n">
        <x:v>8</x:v>
      </x:c>
      <x:c r="D24" s="18" t="n">
        <x:v>8</x:v>
      </x:c>
      <x:c r="E24" s="18" t="n">
        <x:v>8</x:v>
      </x:c>
      <x:c r="F24" s="18" t="n">
        <x:v>8</x:v>
      </x:c>
      <x:c r="G24" s="18" t="n">
        <x:v>8</x:v>
      </x:c>
      <x:c r="H24" s="2"/>
      <x:c r="I24" s="2"/>
    </x:row>
    <x:row r="25" ht="24" customHeight="1">
      <x:c r="B25" s="20" t="str">
        <x:v>Sales collected in the same year</x:v>
      </x:c>
      <x:c r="C25" s="21" t="n">
        <x:v>0.9</x:v>
      </x:c>
      <x:c r="D25" s="21" t="n">
        <x:v>0.9</x:v>
      </x:c>
      <x:c r="E25" s="21" t="n">
        <x:v>0.9</x:v>
      </x:c>
      <x:c r="F25" s="21" t="n">
        <x:v>0.9</x:v>
      </x:c>
      <x:c r="G25" s="21" t="n">
        <x:v>0.9</x:v>
      </x:c>
      <x:c r="H25" s="2"/>
      <x:c r="I25" s="2"/>
    </x:row>
    <x:row r="26" ht="24" customHeight="1">
      <x:c r="B26" s="2" t="str">
        <x:v>Capital purchases paid</x:v>
      </x:c>
      <x:c r="C26" s="16" t="n">
        <x:v>3000</x:v>
      </x:c>
      <x:c r="D26" s="16" t="n">
        <x:v>1000</x:v>
      </x:c>
      <x:c r="E26" s="16" t="n">
        <x:v>2000</x:v>
      </x:c>
      <x:c r="F26" s="16" t="n">
        <x:v>1000</x:v>
      </x:c>
      <x:c r="G26" s="16" t="n">
        <x:v>2000</x:v>
      </x:c>
      <x:c r="H26" s="2"/>
      <x:c r="I26" s="2"/>
    </x:row>
    <x:row r="27" ht="24" customHeight="1">
      <x:c r="B27" s="2" t="str">
        <x:v>Other cash payments</x:v>
      </x:c>
      <x:c r="C27" s="16" t="n">
        <x:v>0</x:v>
      </x:c>
      <x:c r="D27" s="16" t="n">
        <x:v>0</x:v>
      </x:c>
      <x:c r="E27" s="16" t="n">
        <x:v>0</x:v>
      </x:c>
      <x:c r="F27" s="16" t="n">
        <x:v>0</x:v>
      </x:c>
      <x:c r="G27" s="16" t="n">
        <x:v>0</x:v>
      </x:c>
      <x:c r="H27" s="2"/>
      <x:c r="I27" s="2"/>
    </x:row>
    <x:row r="28" ht="24" customHeight="1">
      <x:c r="B28" s="2" t="str">
        <x:v>Additional funding received</x:v>
      </x:c>
      <x:c r="C28" s="16" t="n">
        <x:v>0</x:v>
      </x:c>
      <x:c r="D28" s="16" t="n">
        <x:v>0</x:v>
      </x:c>
      <x:c r="E28" s="16" t="n">
        <x:v>0</x:v>
      </x:c>
      <x:c r="F28" s="16" t="n">
        <x:v>0</x:v>
      </x:c>
      <x:c r="G28" s="16" t="n">
        <x:v>0</x:v>
      </x:c>
      <x:c r="H28" s="2"/>
      <x:c r="I28" s="2"/>
    </x:row>
    <x:row r="29" ht="24" customHeight="1">
      <x:c r="B29" s="2" t="str">
        <x:v>Chosen minimum year end cash</x:v>
      </x:c>
      <x:c r="C29" s="16" t="n">
        <x:v>5000</x:v>
      </x:c>
      <x:c r="D29" s="16" t="n">
        <x:v>5000</x:v>
      </x:c>
      <x:c r="E29" s="16" t="n">
        <x:v>5000</x:v>
      </x:c>
      <x:c r="F29" s="16" t="n">
        <x:v>5000</x:v>
      </x:c>
      <x:c r="G29" s="16" t="n">
        <x:v>5000</x:v>
      </x:c>
      <x:c r="H29" s="2"/>
      <x:c r="I29" s="2"/>
    </x:row>
    <x:row r="30" ht="24" customHeight="1">
      <x:c r="B30" s="2"/>
      <x:c r="C30" s="12"/>
      <x:c r="D30" s="12"/>
      <x:c r="E30" s="12"/>
      <x:c r="F30" s="12"/>
      <x:c r="G30" s="12"/>
      <x:c r="H30" s="2"/>
      <x:c r="I30" s="2"/>
    </x:row>
    <x:row r="31" ht="28" customHeight="1">
      <x:c r="B31" s="8" t="str">
        <x:v>Operating calculations</x:v>
      </x:c>
      <x:c r="C31" s="14"/>
      <x:c r="D31" s="14"/>
      <x:c r="E31" s="14"/>
      <x:c r="F31" s="14"/>
      <x:c r="G31" s="14"/>
      <x:c r="H31" s="2"/>
      <x:c r="I31" s="2"/>
    </x:row>
    <x:row r="32" ht="24" customHeight="1">
      <x:c r="B32" s="2" t="str">
        <x:v>Contribution per package</x:v>
      </x:c>
      <x:c r="C32" s="12" t="n">
        <x:f>IF(AND(COUNT(C19:C20)=2,MIN(C19:C20)&gt;=0),C19-C20,"n.a.")</x:f>
        <x:v>350</x:v>
      </x:c>
      <x:c r="D32" s="12" t="n">
        <x:f>IF(AND(COUNT(D19:D20)=2,MIN(D19:D20)&gt;=0),D19-D20,"n.a.")</x:f>
        <x:v>364</x:v>
      </x:c>
      <x:c r="E32" s="12" t="n">
        <x:f>IF(AND(COUNT(E19:E20)=2,MIN(E19:E20)&gt;=0),E19-E20,"n.a.")</x:f>
        <x:v>378</x:v>
      </x:c>
      <x:c r="F32" s="12" t="n">
        <x:f>IF(AND(COUNT(F19:F20)=2,MIN(F19:F20)&gt;=0),F19-F20,"n.a.")</x:f>
        <x:v>392</x:v>
      </x:c>
      <x:c r="G32" s="12" t="n">
        <x:f>IF(AND(COUNT(G19:G20)=2,MIN(G19:G20)&gt;=0),G19-G20,"n.a.")</x:f>
        <x:v>406</x:v>
      </x:c>
      <x:c r="H32" s="2"/>
      <x:c r="I32" s="2"/>
    </x:row>
    <x:row r="33" ht="24" customHeight="1">
      <x:c r="B33" s="2" t="str">
        <x:v>Revenue</x:v>
      </x:c>
      <x:c r="C33" s="15" t="n">
        <x:f>IF(AND(COUNT(C18:C19)=2,MIN(C18:C19)&gt;=0,C18=INT(C18)),C18*C19,"n.a.")</x:f>
        <x:v>60000</x:v>
      </x:c>
      <x:c r="D33" s="15" t="n">
        <x:f>IF(AND(COUNT(D18:D19)=2,MIN(D18:D19)&gt;=0,D18=INT(D18)),D18*D19,"n.a.")</x:f>
        <x:v>74880</x:v>
      </x:c>
      <x:c r="E33" s="15" t="n">
        <x:f>IF(AND(COUNT(E18:E19)=2,MIN(E18:E19)&gt;=0,E18=INT(E18)),E18*E19,"n.a.")</x:f>
        <x:v>90720</x:v>
      </x:c>
      <x:c r="F33" s="15" t="n">
        <x:f>IF(AND(COUNT(F18:F19)=2,MIN(F18:F19)&gt;=0,F18=INT(F18)),F18*F19,"n.a.")</x:f>
        <x:v>107520</x:v>
      </x:c>
      <x:c r="G33" s="15" t="n">
        <x:f>IF(AND(COUNT(G18:G19)=2,MIN(G18:G19)&gt;=0,G18=INT(G18)),G18*G19,"n.a.")</x:f>
        <x:v>125280</x:v>
      </x:c>
      <x:c r="H33" s="2"/>
      <x:c r="I33" s="2"/>
    </x:row>
    <x:row r="34" ht="24" customHeight="1">
      <x:c r="B34" s="2" t="str">
        <x:v>Direct cash costs</x:v>
      </x:c>
      <x:c r="C34" s="15" t="n">
        <x:f>IF(AND(ISNUMBER(C18),ISNUMBER(C20),C18&gt;=0,C20&gt;=0,C18=INT(C18)),C18*C20,"n.a.")</x:f>
        <x:v>18000</x:v>
      </x:c>
      <x:c r="D34" s="15" t="n">
        <x:f>IF(AND(ISNUMBER(D18),ISNUMBER(D20),D18&gt;=0,D20&gt;=0,D18=INT(D18)),D18*D20,"n.a.")</x:f>
        <x:v>22464</x:v>
      </x:c>
      <x:c r="E34" s="15" t="n">
        <x:f>IF(AND(ISNUMBER(E18),ISNUMBER(E20),E18&gt;=0,E20&gt;=0,E18=INT(E18)),E18*E20,"n.a.")</x:f>
        <x:v>27216</x:v>
      </x:c>
      <x:c r="F34" s="15" t="n">
        <x:f>IF(AND(ISNUMBER(F18),ISNUMBER(F20),F18&gt;=0,F20&gt;=0,F18=INT(F18)),F18*F20,"n.a.")</x:f>
        <x:v>32256</x:v>
      </x:c>
      <x:c r="G34" s="15" t="n">
        <x:f>IF(AND(ISNUMBER(G18),ISNUMBER(G20),G18&gt;=0,G20&gt;=0,G18=INT(G18)),G18*G20,"n.a.")</x:f>
        <x:v>37584</x:v>
      </x:c>
      <x:c r="H34" s="2"/>
      <x:c r="I34" s="2"/>
    </x:row>
    <x:row r="35" ht="24" customHeight="1">
      <x:c r="B35" s="24" t="str">
        <x:v>Contribution</x:v>
      </x:c>
      <x:c r="C35" s="25" t="n">
        <x:f>IF(AND(ISNUMBER(C33),ISNUMBER(C34)),C33-C34,"n.a.")</x:f>
        <x:v>42000</x:v>
      </x:c>
      <x:c r="D35" s="25" t="n">
        <x:f>IF(AND(ISNUMBER(D33),ISNUMBER(D34)),D33-D34,"n.a.")</x:f>
        <x:v>52416</x:v>
      </x:c>
      <x:c r="E35" s="25" t="n">
        <x:f>IF(AND(ISNUMBER(E33),ISNUMBER(E34)),E33-E34,"n.a.")</x:f>
        <x:v>63504</x:v>
      </x:c>
      <x:c r="F35" s="25" t="n">
        <x:f>IF(AND(ISNUMBER(F33),ISNUMBER(F34)),F33-F34,"n.a.")</x:f>
        <x:v>75264</x:v>
      </x:c>
      <x:c r="G35" s="25" t="n">
        <x:f>IF(AND(ISNUMBER(G33),ISNUMBER(G34)),G33-G34,"n.a.")</x:f>
        <x:v>87696</x:v>
      </x:c>
      <x:c r="H35" s="2"/>
      <x:c r="I35" s="2"/>
    </x:row>
    <x:row r="36" ht="24" customHeight="1">
      <x:c r="B36" s="2" t="str">
        <x:v>Result before owner allowance</x:v>
      </x:c>
      <x:c r="C36" s="15" t="n">
        <x:f>IF(AND(ISNUMBER(C35),ISNUMBER(C21),C21&gt;=0),C35-C21,"n.a.")</x:f>
        <x:v>30000</x:v>
      </x:c>
      <x:c r="D36" s="15" t="n">
        <x:f>IF(AND(ISNUMBER(D35),ISNUMBER(D21),D21&gt;=0),D35-D21,"n.a.")</x:f>
        <x:v>39416</x:v>
      </x:c>
      <x:c r="E36" s="15" t="n">
        <x:f>IF(AND(ISNUMBER(E35),ISNUMBER(E21),E21&gt;=0),E35-E21,"n.a.")</x:f>
        <x:v>49504</x:v>
      </x:c>
      <x:c r="F36" s="15" t="n">
        <x:f>IF(AND(ISNUMBER(F35),ISNUMBER(F21),F21&gt;=0),F35-F21,"n.a.")</x:f>
        <x:v>60264</x:v>
      </x:c>
      <x:c r="G36" s="15" t="n">
        <x:f>IF(AND(ISNUMBER(G35),ISNUMBER(G21),G21&gt;=0),G35-G21,"n.a.")</x:f>
        <x:v>71696</x:v>
      </x:c>
      <x:c r="H36" s="2"/>
      <x:c r="I36" s="2"/>
    </x:row>
    <x:row r="37" ht="24" customHeight="1">
      <x:c r="B37" s="24" t="str">
        <x:v>Result after owner allowance</x:v>
      </x:c>
      <x:c r="C37" s="25" t="n">
        <x:f>IF(AND(ISNUMBER(C36),ISNUMBER(C22),C22&gt;=0),C36-C22,"n.a.")</x:f>
        <x:v>6000</x:v>
      </x:c>
      <x:c r="D37" s="25" t="n">
        <x:f>IF(AND(ISNUMBER(D36),ISNUMBER(D22),D22&gt;=0),D36-D22,"n.a.")</x:f>
        <x:v>13416</x:v>
      </x:c>
      <x:c r="E37" s="25" t="n">
        <x:f>IF(AND(ISNUMBER(E36),ISNUMBER(E22),E22&gt;=0),E36-E22,"n.a.")</x:f>
        <x:v>21504</x:v>
      </x:c>
      <x:c r="F37" s="25" t="n">
        <x:f>IF(AND(ISNUMBER(F36),ISNUMBER(F22),F22&gt;=0),F36-F22,"n.a.")</x:f>
        <x:v>30264</x:v>
      </x:c>
      <x:c r="G37" s="25" t="n">
        <x:f>IF(AND(ISNUMBER(G36),ISNUMBER(G22),G22&gt;=0),G36-G22,"n.a.")</x:f>
        <x:v>39696</x:v>
      </x:c>
      <x:c r="H37" s="2"/>
      <x:c r="I37" s="2"/>
    </x:row>
    <x:row r="38" ht="24" customHeight="1">
      <x:c r="B38" s="2" t="str">
        <x:v>Whole package capacity</x:v>
      </x:c>
      <x:c r="C38" s="17" t="n">
        <x:f>IF(AND(COUNT(C23:C24)=2,C23&gt;=0),IF(C24&gt;0,ROUNDDOWN(C23/C24,0),"Not possible"),"n.a.")</x:f>
        <x:v>150</x:v>
      </x:c>
      <x:c r="D38" s="17" t="n">
        <x:f>IF(AND(COUNT(D23:D24)=2,D23&gt;=0),IF(D24&gt;0,ROUNDDOWN(D23/D24,0),"Not possible"),"n.a.")</x:f>
        <x:v>180</x:v>
      </x:c>
      <x:c r="E38" s="17" t="n">
        <x:f>IF(AND(COUNT(E23:E24)=2,E23&gt;=0),IF(E24&gt;0,ROUNDDOWN(E23/E24,0),"Not possible"),"n.a.")</x:f>
        <x:v>210</x:v>
      </x:c>
      <x:c r="F38" s="17" t="n">
        <x:f>IF(AND(COUNT(F23:F24)=2,F23&gt;=0),IF(F24&gt;0,ROUNDDOWN(F23/F24,0),"Not possible"),"n.a.")</x:f>
        <x:v>240</x:v>
      </x:c>
      <x:c r="G38" s="17" t="n">
        <x:f>IF(AND(COUNT(G23:G24)=2,G23&gt;=0),IF(G24&gt;0,ROUNDDOWN(G23/G24,0),"Not possible"),"n.a.")</x:f>
        <x:v>270</x:v>
      </x:c>
      <x:c r="H38" s="2"/>
      <x:c r="I38" s="2"/>
    </x:row>
    <x:row r="39" ht="24" customHeight="1">
      <x:c r="B39" s="2" t="str">
        <x:v>Whole packages to fund commitments</x:v>
      </x:c>
      <x:c r="C39" s="17" t="n">
        <x:f>IF(AND(COUNT(C21:C22)=2,MIN(C21:C22)&gt;=0,ISNUMBER(C32)),IF(C32&gt;0,ROUNDUP(SUM(C21:C22)/C32,0),"Not possible"),"n.a.")</x:f>
        <x:v>103</x:v>
      </x:c>
      <x:c r="D39" s="17" t="n">
        <x:f>IF(AND(COUNT(D21:D22)=2,MIN(D21:D22)&gt;=0,ISNUMBER(D32)),IF(D32&gt;0,ROUNDUP(SUM(D21:D22)/D32,0),"Not possible"),"n.a.")</x:f>
        <x:v>108</x:v>
      </x:c>
      <x:c r="E39" s="17" t="n">
        <x:f>IF(AND(COUNT(E21:E22)=2,MIN(E21:E22)&gt;=0,ISNUMBER(E32)),IF(E32&gt;0,ROUNDUP(SUM(E21:E22)/E32,0),"Not possible"),"n.a.")</x:f>
        <x:v>112</x:v>
      </x:c>
      <x:c r="F39" s="17" t="n">
        <x:f>IF(AND(COUNT(F21:F22)=2,MIN(F21:F22)&gt;=0,ISNUMBER(F32)),IF(F32&gt;0,ROUNDUP(SUM(F21:F22)/F32,0),"Not possible"),"n.a.")</x:f>
        <x:v>115</x:v>
      </x:c>
      <x:c r="G39" s="17" t="n">
        <x:f>IF(AND(COUNT(G21:G22)=2,MIN(G21:G22)&gt;=0,ISNUMBER(G32)),IF(G32&gt;0,ROUNDUP(SUM(G21:G22)/G32,0),"Not possible"),"n.a.")</x:f>
        <x:v>119</x:v>
      </x:c>
      <x:c r="H39" s="2"/>
      <x:c r="I39" s="2"/>
    </x:row>
    <x:row r="40" ht="36" customHeight="1">
      <x:c r="B40" s="2" t="str">
        <x:v>Capacity status</x:v>
      </x:c>
      <x:c r="C40" s="26" t="str">
        <x:f>IF(AND(ISNUMBER(C18),ISNUMBER(C38),C18&gt;=0,C18=INT(C18)),IF(C18&gt;C38,"Above capacity","Fits entered hours"),"n.a.")</x:f>
        <x:v>Fits entered hours</x:v>
      </x:c>
      <x:c r="D40" s="26" t="str">
        <x:f>IF(AND(ISNUMBER(D18),ISNUMBER(D38),D18&gt;=0,D18=INT(D18)),IF(D18&gt;D38,"Above capacity","Fits entered hours"),"n.a.")</x:f>
        <x:v>Fits entered hours</x:v>
      </x:c>
      <x:c r="E40" s="26" t="str">
        <x:f>IF(AND(ISNUMBER(E18),ISNUMBER(E38),E18&gt;=0,E18=INT(E18)),IF(E18&gt;E38,"Above capacity","Fits entered hours"),"n.a.")</x:f>
        <x:v>Fits entered hours</x:v>
      </x:c>
      <x:c r="F40" s="26" t="str">
        <x:f>IF(AND(ISNUMBER(F18),ISNUMBER(F38),F18&gt;=0,F18=INT(F18)),IF(F18&gt;F38,"Above capacity","Fits entered hours"),"n.a.")</x:f>
        <x:v>Fits entered hours</x:v>
      </x:c>
      <x:c r="G40" s="26" t="str">
        <x:f>IF(AND(ISNUMBER(G18),ISNUMBER(G38),G18&gt;=0,G18=INT(G18)),IF(G18&gt;G38,"Above capacity","Fits entered hours"),"n.a.")</x:f>
        <x:v>Fits entered hours</x:v>
      </x:c>
      <x:c r="H40" s="2"/>
      <x:c r="I40" s="2"/>
    </x:row>
    <x:row r="41" ht="36" customHeight="1">
      <x:c r="B41" s="2" t="str">
        <x:v>Volume compared with commitments</x:v>
      </x:c>
      <x:c r="C41" s="26" t="str">
        <x:f>IF(AND(ISNUMBER(C18),ISNUMBER(C39)),IF(C18&lt;C39,"Below commitment target","Meets commitment target"),"n.a.")</x:f>
        <x:v>Meets commitment target</x:v>
      </x:c>
      <x:c r="D41" s="26" t="str">
        <x:f>IF(AND(ISNUMBER(D18),ISNUMBER(D39)),IF(D18&lt;D39,"Below commitment target","Meets commitment target"),"n.a.")</x:f>
        <x:v>Meets commitment target</x:v>
      </x:c>
      <x:c r="E41" s="26" t="str">
        <x:f>IF(AND(ISNUMBER(E18),ISNUMBER(E39)),IF(E18&lt;E39,"Below commitment target","Meets commitment target"),"n.a.")</x:f>
        <x:v>Meets commitment target</x:v>
      </x:c>
      <x:c r="F41" s="26" t="str">
        <x:f>IF(AND(ISNUMBER(F18),ISNUMBER(F39)),IF(F18&lt;F39,"Below commitment target","Meets commitment target"),"n.a.")</x:f>
        <x:v>Meets commitment target</x:v>
      </x:c>
      <x:c r="G41" s="26" t="str">
        <x:f>IF(AND(ISNUMBER(G18),ISNUMBER(G39)),IF(G18&lt;G39,"Below commitment target","Meets commitment target"),"n.a.")</x:f>
        <x:v>Meets commitment target</x:v>
      </x:c>
      <x:c r="H41" s="2"/>
      <x:c r="I41" s="2"/>
    </x:row>
    <x:row r="42" ht="28" customHeight="1">
      <x:c r="B42" s="8" t="str">
        <x:v>Annual cash calculations</x:v>
      </x:c>
      <x:c r="C42" s="14"/>
      <x:c r="D42" s="14"/>
      <x:c r="E42" s="14"/>
      <x:c r="F42" s="14"/>
      <x:c r="G42" s="14"/>
      <x:c r="H42" s="2"/>
      <x:c r="I42" s="2"/>
    </x:row>
    <x:row r="43" ht="24" customHeight="1">
      <x:c r="B43" s="2" t="str">
        <x:v>Opening cash</x:v>
      </x:c>
      <x:c r="C43" s="15" t="n">
        <x:f>IF(ISNUMBER($C$15),$C$15,"n.a.")</x:f>
        <x:v>15000</x:v>
      </x:c>
      <x:c r="D43" s="15" t="n">
        <x:f>IF(ISNUMBER(C51),C51,"n.a.")</x:f>
        <x:v>12000</x:v>
      </x:c>
      <x:c r="E43" s="15" t="n">
        <x:f>IF(ISNUMBER(D51),D51,"n.a.")</x:f>
        <x:v>22928</x:v>
      </x:c>
      <x:c r="F43" s="15" t="n">
        <x:f>IF(ISNUMBER(E51),E51,"n.a.")</x:f>
        <x:v>40848</x:v>
      </x:c>
      <x:c r="G43" s="15" t="n">
        <x:f>IF(ISNUMBER(F51),F51,"n.a.")</x:f>
        <x:v>68432</x:v>
      </x:c>
      <x:c r="H43" s="2"/>
      <x:c r="I43" s="2"/>
    </x:row>
    <x:row r="44" ht="24" customHeight="1">
      <x:c r="B44" s="2" t="str">
        <x:v>Opening receivables collected this year</x:v>
      </x:c>
      <x:c r="C44" s="15" t="n">
        <x:f>IF(ISNUMBER($C$16),$C$16,"n.a.")</x:f>
        <x:v>0</x:v>
      </x:c>
      <x:c r="D44" s="15" t="n">
        <x:f>IF(ISNUMBER(C52),C52,"n.a.")</x:f>
        <x:v>5999.999999999999</x:v>
      </x:c>
      <x:c r="E44" s="15" t="n">
        <x:f>IF(ISNUMBER(D52),D52,"n.a.")</x:f>
        <x:v>7487.999999999998</x:v>
      </x:c>
      <x:c r="F44" s="15" t="n">
        <x:f>IF(ISNUMBER(E52),E52,"n.a.")</x:f>
        <x:v>9071.999999999998</x:v>
      </x:c>
      <x:c r="G44" s="15" t="n">
        <x:f>IF(ISNUMBER(F52),F52,"n.a.")</x:f>
        <x:v>10751.999999999998</x:v>
      </x:c>
      <x:c r="H44" s="2"/>
      <x:c r="I44" s="2"/>
    </x:row>
    <x:row r="45" ht="24" customHeight="1">
      <x:c r="B45" s="2" t="str">
        <x:v>Cash receipts</x:v>
      </x:c>
      <x:c r="C45" s="15" t="n">
        <x:f>IF(AND(ISNUMBER(C33),ISNUMBER(C25),ISNUMBER(C44),C25&gt;=0,C25&lt;=1,C44&gt;=0),C33*C25+C44,"n.a.")</x:f>
        <x:v>54000</x:v>
      </x:c>
      <x:c r="D45" s="15" t="n">
        <x:f>IF(AND(ISNUMBER(D33),ISNUMBER(D25),ISNUMBER(D44),D25&gt;=0,D25&lt;=1,D44&gt;=0),D33*D25+D44,"n.a.")</x:f>
        <x:v>73392</x:v>
      </x:c>
      <x:c r="E45" s="15" t="n">
        <x:f>IF(AND(ISNUMBER(E33),ISNUMBER(E25),ISNUMBER(E44),E25&gt;=0,E25&lt;=1,E44&gt;=0),E33*E25+E44,"n.a.")</x:f>
        <x:v>89136</x:v>
      </x:c>
      <x:c r="F45" s="15" t="n">
        <x:f>IF(AND(ISNUMBER(F33),ISNUMBER(F25),ISNUMBER(F44),F25&gt;=0,F25&lt;=1,F44&gt;=0),F33*F25+F44,"n.a.")</x:f>
        <x:v>105840</x:v>
      </x:c>
      <x:c r="G45" s="15" t="n">
        <x:f>IF(AND(ISNUMBER(G33),ISNUMBER(G25),ISNUMBER(G44),G25&gt;=0,G25&lt;=1,G44&gt;=0),G33*G25+G44,"n.a.")</x:f>
        <x:v>123504</x:v>
      </x:c>
      <x:c r="H45" s="2"/>
      <x:c r="I45" s="2"/>
    </x:row>
    <x:row r="46" ht="24" customHeight="1">
      <x:c r="B46" s="2" t="str">
        <x:v>Direct fixed and owner cash payments</x:v>
      </x:c>
      <x:c r="C46" s="15" t="n">
        <x:f>IF(AND(ISNUMBER(C34),ISNUMBER(C21),ISNUMBER(C22),C21&gt;=0,C22&gt;=0),SUM(C34,C21:C22),"n.a.")</x:f>
        <x:v>54000</x:v>
      </x:c>
      <x:c r="D46" s="15" t="n">
        <x:f>IF(AND(ISNUMBER(D34),ISNUMBER(D21),ISNUMBER(D22),D21&gt;=0,D22&gt;=0),SUM(D34,D21:D22),"n.a.")</x:f>
        <x:v>61464</x:v>
      </x:c>
      <x:c r="E46" s="15" t="n">
        <x:f>IF(AND(ISNUMBER(E34),ISNUMBER(E21),ISNUMBER(E22),E21&gt;=0,E22&gt;=0),SUM(E34,E21:E22),"n.a.")</x:f>
        <x:v>69216</x:v>
      </x:c>
      <x:c r="F46" s="15" t="n">
        <x:f>IF(AND(ISNUMBER(F34),ISNUMBER(F21),ISNUMBER(F22),F21&gt;=0,F22&gt;=0),SUM(F34,F21:F22),"n.a.")</x:f>
        <x:v>77256</x:v>
      </x:c>
      <x:c r="G46" s="15" t="n">
        <x:f>IF(AND(ISNUMBER(G34),ISNUMBER(G21),ISNUMBER(G22),G21&gt;=0,G22&gt;=0),SUM(G34,G21:G22),"n.a.")</x:f>
        <x:v>85584</x:v>
      </x:c>
      <x:c r="H46" s="2"/>
      <x:c r="I46" s="2"/>
    </x:row>
    <x:row r="47" ht="24" customHeight="1">
      <x:c r="B47" s="2" t="str">
        <x:v>Capital purchases</x:v>
      </x:c>
      <x:c r="C47" s="15" t="n">
        <x:f>IF(AND(ISNUMBER(C26),C26&gt;=0),C26,"n.a.")</x:f>
        <x:v>3000</x:v>
      </x:c>
      <x:c r="D47" s="15" t="n">
        <x:f>IF(AND(ISNUMBER(D26),D26&gt;=0),D26,"n.a.")</x:f>
        <x:v>1000</x:v>
      </x:c>
      <x:c r="E47" s="15" t="n">
        <x:f>IF(AND(ISNUMBER(E26),E26&gt;=0),E26,"n.a.")</x:f>
        <x:v>2000</x:v>
      </x:c>
      <x:c r="F47" s="15" t="n">
        <x:f>IF(AND(ISNUMBER(F26),F26&gt;=0),F26,"n.a.")</x:f>
        <x:v>1000</x:v>
      </x:c>
      <x:c r="G47" s="15" t="n">
        <x:f>IF(AND(ISNUMBER(G26),G26&gt;=0),G26,"n.a.")</x:f>
        <x:v>2000</x:v>
      </x:c>
      <x:c r="H47" s="2"/>
      <x:c r="I47" s="2"/>
    </x:row>
    <x:row r="48" ht="24" customHeight="1">
      <x:c r="B48" s="2" t="str">
        <x:v>Other cash payments</x:v>
      </x:c>
      <x:c r="C48" s="15" t="n">
        <x:f>IF(AND(ISNUMBER(C27),C27&gt;=0),C27,"n.a.")</x:f>
        <x:v>0</x:v>
      </x:c>
      <x:c r="D48" s="15" t="n">
        <x:f>IF(AND(ISNUMBER(D27),D27&gt;=0),D27,"n.a.")</x:f>
        <x:v>0</x:v>
      </x:c>
      <x:c r="E48" s="15" t="n">
        <x:f>IF(AND(ISNUMBER(E27),E27&gt;=0),E27,"n.a.")</x:f>
        <x:v>0</x:v>
      </x:c>
      <x:c r="F48" s="15" t="n">
        <x:f>IF(AND(ISNUMBER(F27),F27&gt;=0),F27,"n.a.")</x:f>
        <x:v>0</x:v>
      </x:c>
      <x:c r="G48" s="15" t="n">
        <x:f>IF(AND(ISNUMBER(G27),G27&gt;=0),G27,"n.a.")</x:f>
        <x:v>0</x:v>
      </x:c>
      <x:c r="H48" s="2"/>
      <x:c r="I48" s="2"/>
    </x:row>
    <x:row r="49" ht="24" customHeight="1">
      <x:c r="B49" s="2" t="str">
        <x:v>Additional funding received</x:v>
      </x:c>
      <x:c r="C49" s="15" t="n">
        <x:f>IF(AND(ISNUMBER(C28),C28&gt;=0),C28,"n.a.")</x:f>
        <x:v>0</x:v>
      </x:c>
      <x:c r="D49" s="15" t="n">
        <x:f>IF(AND(ISNUMBER(D28),D28&gt;=0),D28,"n.a.")</x:f>
        <x:v>0</x:v>
      </x:c>
      <x:c r="E49" s="15" t="n">
        <x:f>IF(AND(ISNUMBER(E28),E28&gt;=0),E28,"n.a.")</x:f>
        <x:v>0</x:v>
      </x:c>
      <x:c r="F49" s="15" t="n">
        <x:f>IF(AND(ISNUMBER(F28),F28&gt;=0),F28,"n.a.")</x:f>
        <x:v>0</x:v>
      </x:c>
      <x:c r="G49" s="15" t="n">
        <x:f>IF(AND(ISNUMBER(G28),G28&gt;=0),G28,"n.a.")</x:f>
        <x:v>0</x:v>
      </x:c>
      <x:c r="H49" s="2"/>
      <x:c r="I49" s="2"/>
    </x:row>
    <x:row r="50" ht="24" customHeight="1">
      <x:c r="B50" s="2" t="str">
        <x:v>Net cash change</x:v>
      </x:c>
      <x:c r="C50" s="15" t="n">
        <x:f>IF(COUNT(C45:C49)=5,C45+C49-SUM(C46:C48),"n.a.")</x:f>
        <x:v>-3000</x:v>
      </x:c>
      <x:c r="D50" s="15" t="n">
        <x:f>IF(COUNT(D45:D49)=5,D45+D49-SUM(D46:D48),"n.a.")</x:f>
        <x:v>10928</x:v>
      </x:c>
      <x:c r="E50" s="15" t="n">
        <x:f>IF(COUNT(E45:E49)=5,E45+E49-SUM(E46:E48),"n.a.")</x:f>
        <x:v>17920</x:v>
      </x:c>
      <x:c r="F50" s="15" t="n">
        <x:f>IF(COUNT(F45:F49)=5,F45+F49-SUM(F46:F48),"n.a.")</x:f>
        <x:v>27584</x:v>
      </x:c>
      <x:c r="G50" s="15" t="n">
        <x:f>IF(COUNT(G45:G49)=5,G45+G49-SUM(G46:G48),"n.a.")</x:f>
        <x:v>35920</x:v>
      </x:c>
      <x:c r="H50" s="2"/>
      <x:c r="I50" s="2"/>
    </x:row>
    <x:row r="51" ht="24" customHeight="1">
      <x:c r="B51" s="24" t="str">
        <x:v>Closing cash</x:v>
      </x:c>
      <x:c r="C51" s="25" t="n">
        <x:f>IF(AND(ISNUMBER(C43),ISNUMBER(C50)),C43+C50,"n.a.")</x:f>
        <x:v>12000</x:v>
      </x:c>
      <x:c r="D51" s="25" t="n">
        <x:f>IF(AND(ISNUMBER(D43),ISNUMBER(D50)),D43+D50,"n.a.")</x:f>
        <x:v>22928</x:v>
      </x:c>
      <x:c r="E51" s="25" t="n">
        <x:f>IF(AND(ISNUMBER(E43),ISNUMBER(E50)),E43+E50,"n.a.")</x:f>
        <x:v>40848</x:v>
      </x:c>
      <x:c r="F51" s="25" t="n">
        <x:f>IF(AND(ISNUMBER(F43),ISNUMBER(F50)),F43+F50,"n.a.")</x:f>
        <x:v>68432</x:v>
      </x:c>
      <x:c r="G51" s="25" t="n">
        <x:f>IF(AND(ISNUMBER(G43),ISNUMBER(G50)),G43+G50,"n.a.")</x:f>
        <x:v>104352</x:v>
      </x:c>
      <x:c r="H51" s="2"/>
      <x:c r="I51" s="2"/>
    </x:row>
    <x:row r="52" ht="24" customHeight="1">
      <x:c r="B52" s="2" t="str">
        <x:v>Closing uncollected sales</x:v>
      </x:c>
      <x:c r="C52" s="15" t="n">
        <x:f>IF(AND(ISNUMBER(C33),ISNUMBER(C25),C25&gt;=0,C25&lt;=1),C33*(1-C25),"n.a.")</x:f>
        <x:v>5999.999999999999</x:v>
      </x:c>
      <x:c r="D52" s="15" t="n">
        <x:f>IF(AND(ISNUMBER(D33),ISNUMBER(D25),D25&gt;=0,D25&lt;=1),D33*(1-D25),"n.a.")</x:f>
        <x:v>7487.999999999998</x:v>
      </x:c>
      <x:c r="E52" s="15" t="n">
        <x:f>IF(AND(ISNUMBER(E33),ISNUMBER(E25),E25&gt;=0,E25&lt;=1),E33*(1-E25),"n.a.")</x:f>
        <x:v>9071.999999999998</x:v>
      </x:c>
      <x:c r="F52" s="15" t="n">
        <x:f>IF(AND(ISNUMBER(F33),ISNUMBER(F25),F25&gt;=0,F25&lt;=1),F33*(1-F25),"n.a.")</x:f>
        <x:v>10751.999999999998</x:v>
      </x:c>
      <x:c r="G52" s="15" t="n">
        <x:f>IF(AND(ISNUMBER(G33),ISNUMBER(G25),G25&gt;=0,G25&lt;=1),G33*(1-G25),"n.a.")</x:f>
        <x:v>12527.999999999996</x:v>
      </x:c>
      <x:c r="H52" s="2"/>
      <x:c r="I52" s="2"/>
    </x:row>
    <x:row r="53" ht="36" customHeight="1">
      <x:c r="B53" s="2" t="str">
        <x:v>Annual cash status</x:v>
      </x:c>
      <x:c r="C53" s="26" t="str">
        <x:f>IF(AND(ISNUMBER(C51),ISNUMBER(C29),C29&gt;=0),IF(C51&lt;C29,"Below chosen floor","At or above floor"),"n.a.")</x:f>
        <x:v>At or above floor</x:v>
      </x:c>
      <x:c r="D53" s="26" t="str">
        <x:f>IF(AND(ISNUMBER(D51),ISNUMBER(D29),D29&gt;=0),IF(D51&lt;D29,"Below chosen floor","At or above floor"),"n.a.")</x:f>
        <x:v>At or above floor</x:v>
      </x:c>
      <x:c r="E53" s="26" t="str">
        <x:f>IF(AND(ISNUMBER(E51),ISNUMBER(E29),E29&gt;=0),IF(E51&lt;E29,"Below chosen floor","At or above floor"),"n.a.")</x:f>
        <x:v>At or above floor</x:v>
      </x:c>
      <x:c r="F53" s="26" t="str">
        <x:f>IF(AND(ISNUMBER(F51),ISNUMBER(F29),F29&gt;=0),IF(F51&lt;F29,"Below chosen floor","At or above floor"),"n.a.")</x:f>
        <x:v>At or above floor</x:v>
      </x:c>
      <x:c r="G53" s="26" t="str">
        <x:f>IF(AND(ISNUMBER(G51),ISNUMBER(G29),G29&gt;=0),IF(G51&lt;G29,"Below chosen floor","At or above floor"),"n.a.")</x:f>
        <x:v>At or above floor</x:v>
      </x:c>
      <x:c r="H53" s="2"/>
      <x:c r="I53" s="2"/>
    </x:row>
    <x:row r="54" ht="24" customHeight="1">
      <x:c r="B54" s="2"/>
      <x:c r="C54" s="2"/>
      <x:c r="D54" s="2"/>
      <x:c r="E54" s="2"/>
      <x:c r="F54" s="2"/>
      <x:c r="G54" s="2"/>
      <x:c r="H54" s="2"/>
      <x:c r="I54" s="2"/>
    </x:row>
    <x:row r="55" ht="24" customHeight="1">
      <x:c r="B55" s="4" t="str">
        <x:v>Original fictional MyBreakeven assumptions dated October 25 2026. No automatic growth or demand.</x:v>
      </x:c>
      <x:c r="C55" s="2"/>
      <x:c r="D55" s="2"/>
      <x:c r="E55" s="2"/>
      <x:c r="F55" s="2"/>
      <x:c r="G55" s="2"/>
      <x:c r="H55" s="2"/>
      <x:c r="I55" s="2"/>
    </x:row>
    <x:row r="56" ht="24" customHeight="1">
      <x:c r="B56" s="4" t="str">
        <x:v>Owner allowance is separate from operating result. Tax and debt payments belong in other cash when applicable.</x:v>
      </x:c>
      <x:c r="C56" s="2"/>
      <x:c r="D56" s="2"/>
      <x:c r="E56" s="2"/>
      <x:c r="F56" s="2"/>
      <x:c r="G56" s="2"/>
      <x:c r="H56" s="2"/>
      <x:c r="I56" s="2"/>
    </x:row>
    <x:row r="57" ht="24" customHeight="1">
      <x:c r="B57" s="4" t="str">
        <x:v>All current direct and fixed costs are paid in the year. Uncollected sales arrive the following year.</x:v>
      </x:c>
      <x:c r="C57" s="2"/>
      <x:c r="D57" s="2"/>
      <x:c r="E57" s="2"/>
      <x:c r="F57" s="2"/>
      <x:c r="G57" s="2"/>
      <x:c r="H57" s="2"/>
      <x:c r="I57" s="2"/>
    </x:row>
    <x:row r="58" ht="24" customHeight="1">
      <x:c r="B58" s="4" t="str">
        <x:v>No bad debt or collection delay beyond one year is modeled. Annual cash can conceal interim shortages.</x:v>
      </x:c>
      <x:c r="C58" s="2"/>
      <x:c r="D58" s="2"/>
      <x:c r="E58" s="2"/>
      <x:c r="F58" s="2"/>
      <x:c r="G58" s="2"/>
      <x:c r="H58" s="2"/>
      <x:c r="I58" s="2"/>
    </x:row>
    <x:row r="59" ht="24" customHeight="1">
      <x:c r="B59" s="4" t="str">
        <x:v>No balance sheet tax depreciation or debt schedule is supplied. Use dated forecasts and required statements.</x:v>
      </x:c>
      <x:c r="C59" s="2"/>
      <x:c r="D59" s="2"/>
      <x:c r="E59" s="2"/>
      <x:c r="F59" s="2"/>
      <x:c r="G59" s="2"/>
      <x:c r="H59" s="2"/>
      <x:c r="I59" s="2"/>
    </x:row>
    <x:row r="60" ht="24" customHeight="1">
      <x:c r="B60" s="2"/>
      <x:c r="C60" s="2"/>
      <x:c r="D60" s="2"/>
      <x:c r="E60" s="2"/>
      <x:c r="F60" s="2"/>
      <x:c r="G60" s="2"/>
      <x:c r="H60" s="2"/>
      <x:c r="I60" s="2"/>
    </x:row>
  </x:sheetData>
  <x:conditionalFormatting sqref="C13:G13">
    <x:cfRule type="containsText" dxfId="0" priority="1" operator="containsText" text="Below chosen floor"/>
  </x:conditionalFormatting>
  <x:conditionalFormatting sqref="C53:G53">
    <x:cfRule type="containsText" dxfId="1" priority="2" operator="containsText" text="Below chosen floor"/>
  </x:conditionalFormatting>
  <x:conditionalFormatting sqref="C40:G40">
    <x:cfRule type="containsText" dxfId="2" priority="3" operator="containsText" text="Above capacity"/>
  </x:conditionalFormatting>
  <x:dataValidations count="6">
    <x:dataValidation type="decimal" operator="greaterThanOrEqual" sqref="C15:C16">
      <x:formula1>0</x:formula1>
    </x:dataValidation>
    <x:dataValidation type="decimal" operator="greaterThanOrEqual" sqref="C19:G23">
      <x:formula1>0</x:formula1>
    </x:dataValidation>
    <x:dataValidation type="decimal" operator="greaterThanOrEqual" sqref="C26:G29">
      <x:formula1>0</x:formula1>
    </x:dataValidation>
    <x:dataValidation type="decimal" operator="between" sqref="C25:G25">
      <x:formula1>0</x:formula1>
      <x:formula2>1</x:formula2>
    </x:dataValidation>
    <x:dataValidation type="whole" operator="greaterThanOrEqual" sqref="C18:G18">
      <x:formula1>0</x:formula1>
    </x:dataValidation>
    <x:dataValidation type="decimal" operator="greaterThan" sqref="C24:G24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2" max="2" width="12" hidden="0" customWidth="1"/>
    <x:col min="3" max="3" width="26" hidden="0" customWidth="1"/>
    <x:col min="4" max="4" width="25" hidden="0" customWidth="1"/>
    <x:col min="5" max="5" width="31" hidden="0" customWidth="1"/>
    <x:col min="6" max="6" width="31" hidden="0" customWidth="1"/>
    <x:col min="7" max="7" width="17" hidden="0" customWidth="1"/>
    <x:col min="8" max="8" width="18" hidden="0" customWidth="1"/>
    <x:col min="9" max="9" width="26" hidden="0" customWidth="1"/>
  </x:cols>
  <x:sheetData>
    <x:row r="2" ht="24" customHeight="1">
      <x:c r="B2" s="3" t="str">
        <x:v>Five year milestones</x:v>
      </x:c>
      <x:c r="C2" s="2"/>
      <x:c r="D2" s="2"/>
      <x:c r="E2" s="2"/>
      <x:c r="F2" s="2"/>
      <x:c r="G2" s="2"/>
      <x:c r="H2" s="2"/>
      <x:c r="I2" s="2"/>
    </x:row>
    <x:row r="3" ht="24" customHeight="1">
      <x:c r="B3" s="2" t="str">
        <x:v>Replace example targets. Assign an owner and next review before approving a year.</x:v>
      </x:c>
      <x:c r="C3" s="2"/>
      <x:c r="D3" s="2"/>
      <x:c r="E3" s="2"/>
      <x:c r="F3" s="2"/>
      <x:c r="G3" s="2"/>
      <x:c r="H3" s="2"/>
      <x:c r="I3" s="2"/>
    </x:row>
    <x:row r="4" ht="24" customHeight="1">
      <x:c r="B4" s="2"/>
      <x:c r="C4" s="2"/>
      <x:c r="D4" s="2"/>
      <x:c r="E4" s="2"/>
      <x:c r="F4" s="2"/>
      <x:c r="G4" s="2"/>
      <x:c r="H4" s="2"/>
      <x:c r="I4" s="2"/>
    </x:row>
    <x:row r="5" ht="36" customHeight="1">
      <x:c r="B5" s="27" t="str">
        <x:v>Year</x:v>
      </x:c>
      <x:c r="C5" s="27" t="str">
        <x:v>Objective</x:v>
      </x:c>
      <x:c r="D5" s="27" t="str">
        <x:v>Target</x:v>
      </x:c>
      <x:c r="E5" s="27" t="str">
        <x:v>Evidence needed</x:v>
      </x:c>
      <x:c r="F5" s="27" t="str">
        <x:v>Action if the test fails</x:v>
      </x:c>
      <x:c r="G5" s="27" t="str">
        <x:v>Owner</x:v>
      </x:c>
      <x:c r="H5" s="27" t="str">
        <x:v>Next review</x:v>
      </x:c>
      <x:c r="I5" s="27" t="str">
        <x:v>Review status</x:v>
      </x:c>
    </x:row>
    <x:row r="6" ht="60" customHeight="1">
      <x:c r="B6" s="30" t="n">
        <x:f>'Annual plan'!C5</x:f>
        <x:v>2027</x:v>
      </x:c>
      <x:c r="C6" s="31" t="str">
        <x:v>Validate the core service</x:v>
      </x:c>
      <x:c r="D6" s="31" t="str">
        <x:v>120 packages at 8 productive hours each</x:v>
      </x:c>
      <x:c r="E6" s="31" t="str">
        <x:v>Paid pilot records and a workable 1,200-hour calendar</x:v>
      </x:c>
      <x:c r="F6" s="31" t="str">
        <x:v>Pause expansion if actual work exceeds scope or cash dates fail</x:v>
      </x:c>
      <x:c r="G6" s="33"/>
      <x:c r="H6" s="34"/>
      <x:c r="I6" s="32" t="str">
        <x:f>IF(OR(G6="",NOT(ISNUMBER(H6)),H6&lt;=0),"Assign owner and review","Review evidence")</x:f>
        <x:v>Assign owner and review</x:v>
      </x:c>
    </x:row>
    <x:row r="7" ht="60" customHeight="1">
      <x:c r="B7" s="30" t="n">
        <x:f>'Annual plan'!D5</x:f>
        <x:v>2028</x:v>
      </x:c>
      <x:c r="C7" s="31" t="str">
        <x:v>Develop repeat customers</x:v>
      </x:c>
      <x:c r="D7" s="31" t="str">
        <x:v>144 packages at $520</x:v>
      </x:c>
      <x:c r="E7" s="31" t="str">
        <x:v>Repeat paid orders and documented 1,440 productive hours</x:v>
      </x:c>
      <x:c r="F7" s="31" t="str">
        <x:v>Review price and staffing before accepting more recurring work</x:v>
      </x:c>
      <x:c r="G7" s="33"/>
      <x:c r="H7" s="34"/>
      <x:c r="I7" s="32" t="str">
        <x:f>IF(OR(G7="",NOT(ISNUMBER(H7)),H7&lt;=0),"Assign owner and review","Review evidence")</x:f>
        <x:v>Assign owner and review</x:v>
      </x:c>
    </x:row>
    <x:row r="8" ht="60" customHeight="1">
      <x:c r="B8" s="30" t="n">
        <x:f>'Annual plan'!E5</x:f>
        <x:v>2029</x:v>
      </x:c>
      <x:c r="C8" s="31" t="str">
        <x:v>Standardize quality and handover</x:v>
      </x:c>
      <x:c r="D8" s="31" t="str">
        <x:v>168 packages at $540</x:v>
      </x:c>
      <x:c r="E8" s="31" t="str">
        <x:v>Rework logs, supplier backup and 1,680 productive hours</x:v>
      </x:c>
      <x:c r="F8" s="31" t="str">
        <x:v>Fund added delivery support before promising the larger volume</x:v>
      </x:c>
      <x:c r="G8" s="33"/>
      <x:c r="H8" s="34"/>
      <x:c r="I8" s="32" t="str">
        <x:f>IF(OR(G8="",NOT(ISNUMBER(H8)),H8&lt;=0),"Assign owner and review","Review evidence")</x:f>
        <x:v>Assign owner and review</x:v>
      </x:c>
    </x:row>
    <x:row r="9" ht="60" customHeight="1">
      <x:c r="B9" s="30" t="n">
        <x:f>'Annual plan'!F5</x:f>
        <x:v>2030</x:v>
      </x:c>
      <x:c r="C9" s="31" t="str">
        <x:v>Expand only the validated offer</x:v>
      </x:c>
      <x:c r="D9" s="31" t="str">
        <x:v>192 packages at $560</x:v>
      </x:c>
      <x:c r="E9" s="31" t="str">
        <x:v>Customer evidence and 1,920 productive hours</x:v>
      </x:c>
      <x:c r="F9" s="31" t="str">
        <x:v>Rebuild the plan if scope or collections change</x:v>
      </x:c>
      <x:c r="G9" s="33"/>
      <x:c r="H9" s="34"/>
      <x:c r="I9" s="32" t="str">
        <x:f>IF(OR(G9="",NOT(ISNUMBER(H9)),H9&lt;=0),"Assign owner and review","Review evidence")</x:f>
        <x:v>Assign owner and review</x:v>
      </x:c>
    </x:row>
    <x:row r="10" ht="60" customHeight="1">
      <x:c r="B10" s="30" t="n">
        <x:f>'Annual plan'!G5</x:f>
        <x:v>2031</x:v>
      </x:c>
      <x:c r="C10" s="31" t="str">
        <x:v>Review the next strategic period</x:v>
      </x:c>
      <x:c r="D10" s="31" t="str">
        <x:v>216 packages at $580</x:v>
      </x:c>
      <x:c r="E10" s="31" t="str">
        <x:v>Retention, complete cost records and 2,160 productive hours</x:v>
      </x:c>
      <x:c r="F10" s="31" t="str">
        <x:v>Approve a new plan rather than extending the same growth line</x:v>
      </x:c>
      <x:c r="G10" s="33"/>
      <x:c r="H10" s="34"/>
      <x:c r="I10" s="32" t="str">
        <x:f>IF(OR(G10="",NOT(ISNUMBER(H10)),H10&lt;=0),"Assign owner and review","Review evidence")</x:f>
        <x:v>Assign owner and review</x:v>
      </x:c>
    </x:row>
    <x:row r="11" ht="24" customHeight="1">
      <x:c r="B11" s="2"/>
      <x:c r="C11" s="2"/>
      <x:c r="D11" s="2"/>
      <x:c r="E11" s="2"/>
      <x:c r="F11" s="2"/>
      <x:c r="G11" s="2"/>
      <x:c r="H11" s="2"/>
      <x:c r="I11" s="2"/>
    </x:row>
    <x:row r="12" ht="24" customHeight="1">
      <x:c r="B12" s="2"/>
      <x:c r="C12" s="2"/>
      <x:c r="D12" s="2"/>
      <x:c r="E12" s="2"/>
      <x:c r="F12" s="2"/>
      <x:c r="G12" s="2"/>
      <x:c r="H12" s="2"/>
      <x:c r="I12" s="2"/>
    </x:row>
    <x:row r="13" ht="24" customHeight="1">
      <x:c r="B13" s="2"/>
      <x:c r="C13" s="2"/>
      <x:c r="D13" s="2"/>
      <x:c r="E13" s="2"/>
      <x:c r="F13" s="2"/>
      <x:c r="G13" s="2"/>
      <x:c r="H13" s="2"/>
      <x:c r="I13" s="2"/>
    </x:row>
    <x:row r="14" ht="24" customHeight="1">
      <x:c r="B14" s="2"/>
      <x:c r="C14" s="2"/>
      <x:c r="D14" s="2"/>
      <x:c r="E14" s="2"/>
      <x:c r="F14" s="2"/>
      <x:c r="G14" s="2"/>
      <x:c r="H14" s="2"/>
      <x:c r="I14" s="2"/>
    </x:row>
    <x:row r="15" ht="24" customHeight="1">
      <x:c r="B15" s="2"/>
      <x:c r="C15" s="2"/>
      <x:c r="D15" s="2"/>
      <x:c r="E15" s="2"/>
      <x:c r="F15" s="2"/>
      <x:c r="G15" s="2"/>
      <x:c r="H15" s="2"/>
      <x:c r="I15" s="2"/>
    </x:row>
    <x:row r="16" ht="24" customHeight="1">
      <x:c r="B16" s="2"/>
      <x:c r="C16" s="2"/>
      <x:c r="D16" s="2"/>
      <x:c r="E16" s="2"/>
      <x:c r="F16" s="2"/>
      <x:c r="G16" s="2"/>
      <x:c r="H16" s="2"/>
      <x:c r="I16" s="2"/>
    </x:row>
    <x:row r="17" ht="24" customHeight="1">
      <x:c r="B17" s="2"/>
      <x:c r="C17" s="2"/>
      <x:c r="D17" s="2"/>
      <x:c r="E17" s="2"/>
      <x:c r="F17" s="2"/>
      <x:c r="G17" s="2"/>
      <x:c r="H17" s="2"/>
      <x:c r="I17" s="2"/>
    </x:row>
    <x:row r="18" ht="24" customHeight="1">
      <x:c r="B18" s="2"/>
      <x:c r="C18" s="2"/>
      <x:c r="D18" s="2"/>
      <x:c r="E18" s="2"/>
      <x:c r="F18" s="2"/>
      <x:c r="G18" s="2"/>
      <x:c r="H18" s="2"/>
      <x:c r="I18" s="2"/>
    </x:row>
    <x:row r="19" ht="24" customHeight="1">
      <x:c r="B19" s="2"/>
      <x:c r="C19" s="2"/>
      <x:c r="D19" s="2"/>
      <x:c r="E19" s="2"/>
      <x:c r="F19" s="2"/>
      <x:c r="G19" s="2"/>
      <x:c r="H19" s="2"/>
      <x:c r="I19" s="2"/>
    </x:row>
    <x:row r="20" ht="24" customHeight="1">
      <x:c r="B20" s="2"/>
      <x:c r="C20" s="2"/>
      <x:c r="D20" s="2"/>
      <x:c r="E20" s="2"/>
      <x:c r="F20" s="2"/>
      <x:c r="G20" s="2"/>
      <x:c r="H20" s="2"/>
      <x:c r="I20" s="2"/>
    </x:row>
    <x:row r="21" ht="24" customHeight="1">
      <x:c r="B21" s="2"/>
      <x:c r="C21" s="2"/>
      <x:c r="D21" s="2"/>
      <x:c r="E21" s="2"/>
      <x:c r="F21" s="2"/>
      <x:c r="G21" s="2"/>
      <x:c r="H21" s="2"/>
      <x:c r="I21" s="2"/>
    </x:row>
    <x:row r="22" ht="24" customHeight="1">
      <x:c r="B22" s="2"/>
      <x:c r="C22" s="2"/>
      <x:c r="D22" s="2"/>
      <x:c r="E22" s="2"/>
      <x:c r="F22" s="2"/>
      <x:c r="G22" s="2"/>
      <x:c r="H22" s="2"/>
      <x:c r="I22" s="2"/>
    </x:row>
    <x:row r="23" ht="24" customHeight="1">
      <x:c r="B23" s="2"/>
      <x:c r="C23" s="2"/>
      <x:c r="D23" s="2"/>
      <x:c r="E23" s="2"/>
      <x:c r="F23" s="2"/>
      <x:c r="G23" s="2"/>
      <x:c r="H23" s="2"/>
      <x:c r="I23" s="2"/>
    </x:row>
    <x:row r="24" ht="24" customHeight="1">
      <x:c r="B24" s="2"/>
      <x:c r="C24" s="2"/>
      <x:c r="D24" s="2"/>
      <x:c r="E24" s="2"/>
      <x:c r="F24" s="2"/>
      <x:c r="G24" s="2"/>
      <x:c r="H24" s="2"/>
      <x:c r="I24" s="2"/>
    </x:row>
    <x:row r="25" ht="24" customHeight="1">
      <x:c r="B25" s="2"/>
      <x:c r="C25" s="2"/>
      <x:c r="D25" s="2"/>
      <x:c r="E25" s="2"/>
      <x:c r="F25" s="2"/>
      <x:c r="G25" s="2"/>
      <x:c r="H25" s="2"/>
      <x:c r="I25" s="2"/>
    </x:row>
    <x:row r="26" ht="24" customHeight="1">
      <x:c r="B26" s="2"/>
      <x:c r="C26" s="2"/>
      <x:c r="D26" s="2"/>
      <x:c r="E26" s="2"/>
      <x:c r="F26" s="2"/>
      <x:c r="G26" s="2"/>
      <x:c r="H26" s="2"/>
      <x:c r="I26" s="2"/>
    </x:row>
    <x:row r="27" ht="24" customHeight="1">
      <x:c r="B27" s="2"/>
      <x:c r="C27" s="2"/>
      <x:c r="D27" s="2"/>
      <x:c r="E27" s="2"/>
      <x:c r="F27" s="2"/>
      <x:c r="G27" s="2"/>
      <x:c r="H27" s="2"/>
      <x:c r="I27" s="2"/>
    </x:row>
    <x:row r="28" ht="24" customHeight="1">
      <x:c r="B28" s="2"/>
      <x:c r="C28" s="2"/>
      <x:c r="D28" s="2"/>
      <x:c r="E28" s="2"/>
      <x:c r="F28" s="2"/>
      <x:c r="G28" s="2"/>
      <x:c r="H28" s="2"/>
      <x:c r="I28" s="2"/>
    </x:row>
    <x:row r="29" ht="24" customHeight="1">
      <x:c r="B29" s="2"/>
      <x:c r="C29" s="2"/>
      <x:c r="D29" s="2"/>
      <x:c r="E29" s="2"/>
      <x:c r="F29" s="2"/>
      <x:c r="G29" s="2"/>
      <x:c r="H29" s="2"/>
      <x:c r="I29" s="2"/>
    </x:row>
    <x:row r="30" ht="24" customHeight="1">
      <x:c r="B30" s="2"/>
      <x:c r="C30" s="2"/>
      <x:c r="D30" s="2"/>
      <x:c r="E30" s="2"/>
      <x:c r="F30" s="2"/>
      <x:c r="G30" s="2"/>
      <x:c r="H30" s="2"/>
      <x:c r="I30" s="2"/>
    </x:row>
    <x:row r="31" ht="24" customHeight="1">
      <x:c r="B31" s="2"/>
      <x:c r="C31" s="2"/>
      <x:c r="D31" s="2"/>
      <x:c r="E31" s="2"/>
      <x:c r="F31" s="2"/>
      <x:c r="G31" s="2"/>
      <x:c r="H31" s="2"/>
      <x:c r="I31" s="2"/>
    </x:row>
    <x:row r="32" ht="24" customHeight="1">
      <x:c r="B32" s="2"/>
      <x:c r="C32" s="2"/>
      <x:c r="D32" s="2"/>
      <x:c r="E32" s="2"/>
      <x:c r="F32" s="2"/>
      <x:c r="G32" s="2"/>
      <x:c r="H32" s="2"/>
      <x:c r="I32" s="2"/>
    </x:row>
    <x:row r="33" ht="24" customHeight="1">
      <x:c r="B33" s="2"/>
      <x:c r="C33" s="2"/>
      <x:c r="D33" s="2"/>
      <x:c r="E33" s="2"/>
      <x:c r="F33" s="2"/>
      <x:c r="G33" s="2"/>
      <x:c r="H33" s="2"/>
      <x:c r="I33" s="2"/>
    </x:row>
    <x:row r="34" ht="24" customHeight="1">
      <x:c r="B34" s="2"/>
      <x:c r="C34" s="2"/>
      <x:c r="D34" s="2"/>
      <x:c r="E34" s="2"/>
      <x:c r="F34" s="2"/>
      <x:c r="G34" s="2"/>
      <x:c r="H34" s="2"/>
      <x:c r="I34" s="2"/>
    </x:row>
    <x:row r="35" ht="24" customHeight="1">
      <x:c r="B35" s="2"/>
      <x:c r="C35" s="2"/>
      <x:c r="D35" s="2"/>
      <x:c r="E35" s="2"/>
      <x:c r="F35" s="2"/>
      <x:c r="G35" s="2"/>
      <x:c r="H35" s="2"/>
      <x:c r="I35" s="2"/>
    </x:row>
    <x:row r="36" ht="24" customHeight="1">
      <x:c r="B36" s="2"/>
      <x:c r="C36" s="2"/>
      <x:c r="D36" s="2"/>
      <x:c r="E36" s="2"/>
      <x:c r="F36" s="2"/>
      <x:c r="G36" s="2"/>
      <x:c r="H36" s="2"/>
      <x:c r="I36" s="2"/>
    </x:row>
    <x:row r="37" ht="24" customHeight="1">
      <x:c r="B37" s="2"/>
      <x:c r="C37" s="2"/>
      <x:c r="D37" s="2"/>
      <x:c r="E37" s="2"/>
      <x:c r="F37" s="2"/>
      <x:c r="G37" s="2"/>
      <x:c r="H37" s="2"/>
      <x:c r="I37" s="2"/>
    </x:row>
    <x:row r="38" ht="24" customHeight="1">
      <x:c r="B38" s="2"/>
      <x:c r="C38" s="2"/>
      <x:c r="D38" s="2"/>
      <x:c r="E38" s="2"/>
      <x:c r="F38" s="2"/>
      <x:c r="G38" s="2"/>
      <x:c r="H38" s="2"/>
      <x:c r="I38" s="2"/>
    </x:row>
    <x:row r="39" ht="24" customHeight="1">
      <x:c r="B39" s="2"/>
      <x:c r="C39" s="2"/>
      <x:c r="D39" s="2"/>
      <x:c r="E39" s="2"/>
      <x:c r="F39" s="2"/>
      <x:c r="G39" s="2"/>
      <x:c r="H39" s="2"/>
      <x:c r="I39" s="2"/>
    </x:row>
    <x:row r="40" ht="24" customHeight="1">
      <x:c r="B40" s="2"/>
      <x:c r="C40" s="2"/>
      <x:c r="D40" s="2"/>
      <x:c r="E40" s="2"/>
      <x:c r="F40" s="2"/>
      <x:c r="G40" s="2"/>
      <x:c r="H40" s="2"/>
      <x:c r="I40" s="2"/>
    </x:row>
    <x:row r="41" ht="24" customHeight="1">
      <x:c r="B41" s="2"/>
      <x:c r="C41" s="2"/>
      <x:c r="D41" s="2"/>
      <x:c r="E41" s="2"/>
      <x:c r="F41" s="2"/>
      <x:c r="G41" s="2"/>
      <x:c r="H41" s="2"/>
      <x:c r="I41" s="2"/>
    </x:row>
    <x:row r="42" ht="24" customHeight="1">
      <x:c r="B42" s="2"/>
      <x:c r="C42" s="2"/>
      <x:c r="D42" s="2"/>
      <x:c r="E42" s="2"/>
      <x:c r="F42" s="2"/>
      <x:c r="G42" s="2"/>
      <x:c r="H42" s="2"/>
      <x:c r="I42" s="2"/>
    </x:row>
    <x:row r="43" ht="24" customHeight="1">
      <x:c r="B43" s="2"/>
      <x:c r="C43" s="2"/>
      <x:c r="D43" s="2"/>
      <x:c r="E43" s="2"/>
      <x:c r="F43" s="2"/>
      <x:c r="G43" s="2"/>
      <x:c r="H43" s="2"/>
      <x:c r="I43" s="2"/>
    </x:row>
    <x:row r="44" ht="24" customHeight="1">
      <x:c r="B44" s="2"/>
      <x:c r="C44" s="2"/>
      <x:c r="D44" s="2"/>
      <x:c r="E44" s="2"/>
      <x:c r="F44" s="2"/>
      <x:c r="G44" s="2"/>
      <x:c r="H44" s="2"/>
      <x:c r="I44" s="2"/>
    </x:row>
    <x:row r="45" ht="24" customHeight="1">
      <x:c r="B45" s="2"/>
      <x:c r="C45" s="2"/>
      <x:c r="D45" s="2"/>
      <x:c r="E45" s="2"/>
      <x:c r="F45" s="2"/>
      <x:c r="G45" s="2"/>
      <x:c r="H45" s="2"/>
      <x:c r="I45" s="2"/>
    </x:row>
    <x:row r="46" ht="24" customHeight="1">
      <x:c r="B46" s="2"/>
      <x:c r="C46" s="2"/>
      <x:c r="D46" s="2"/>
      <x:c r="E46" s="2"/>
      <x:c r="F46" s="2"/>
      <x:c r="G46" s="2"/>
      <x:c r="H46" s="2"/>
      <x:c r="I46" s="2"/>
    </x:row>
    <x:row r="47" ht="24" customHeight="1">
      <x:c r="B47" s="2"/>
      <x:c r="C47" s="2"/>
      <x:c r="D47" s="2"/>
      <x:c r="E47" s="2"/>
      <x:c r="F47" s="2"/>
      <x:c r="G47" s="2"/>
      <x:c r="H47" s="2"/>
      <x:c r="I47" s="2"/>
    </x:row>
    <x:row r="48" ht="24" customHeight="1">
      <x:c r="B48" s="2"/>
      <x:c r="C48" s="2"/>
      <x:c r="D48" s="2"/>
      <x:c r="E48" s="2"/>
      <x:c r="F48" s="2"/>
      <x:c r="G48" s="2"/>
      <x:c r="H48" s="2"/>
      <x:c r="I48" s="2"/>
    </x:row>
    <x:row r="49" ht="24" customHeight="1">
      <x:c r="B49" s="2"/>
      <x:c r="C49" s="2"/>
      <x:c r="D49" s="2"/>
      <x:c r="E49" s="2"/>
      <x:c r="F49" s="2"/>
      <x:c r="G49" s="2"/>
      <x:c r="H49" s="2"/>
      <x:c r="I49" s="2"/>
    </x:row>
    <x:row r="50" ht="24" customHeight="1">
      <x:c r="B50" s="2"/>
      <x:c r="C50" s="2"/>
      <x:c r="D50" s="2"/>
      <x:c r="E50" s="2"/>
      <x:c r="F50" s="2"/>
      <x:c r="G50" s="2"/>
      <x:c r="H50" s="2"/>
      <x:c r="I50" s="2"/>
    </x:row>
    <x:row r="51" ht="24" customHeight="1">
      <x:c r="B51" s="2"/>
      <x:c r="C51" s="2"/>
      <x:c r="D51" s="2"/>
      <x:c r="E51" s="2"/>
      <x:c r="F51" s="2"/>
      <x:c r="G51" s="2"/>
      <x:c r="H51" s="2"/>
      <x:c r="I51" s="2"/>
    </x:row>
    <x:row r="52" ht="24" customHeight="1">
      <x:c r="B52" s="2"/>
      <x:c r="C52" s="2"/>
      <x:c r="D52" s="2"/>
      <x:c r="E52" s="2"/>
      <x:c r="F52" s="2"/>
      <x:c r="G52" s="2"/>
      <x:c r="H52" s="2"/>
      <x:c r="I52" s="2"/>
    </x:row>
    <x:row r="53" ht="24" customHeight="1">
      <x:c r="B53" s="2"/>
      <x:c r="C53" s="2"/>
      <x:c r="D53" s="2"/>
      <x:c r="E53" s="2"/>
      <x:c r="F53" s="2"/>
      <x:c r="G53" s="2"/>
      <x:c r="H53" s="2"/>
      <x:c r="I53" s="2"/>
    </x:row>
    <x:row r="54" ht="24" customHeight="1">
      <x:c r="B54" s="2"/>
      <x:c r="C54" s="2"/>
      <x:c r="D54" s="2"/>
      <x:c r="E54" s="2"/>
      <x:c r="F54" s="2"/>
      <x:c r="G54" s="2"/>
      <x:c r="H54" s="2"/>
      <x:c r="I54" s="2"/>
    </x:row>
    <x:row r="55" ht="24" customHeight="1">
      <x:c r="B55" s="2"/>
      <x:c r="C55" s="2"/>
      <x:c r="D55" s="2"/>
      <x:c r="E55" s="2"/>
      <x:c r="F55" s="2"/>
      <x:c r="G55" s="2"/>
      <x:c r="H55" s="2"/>
      <x:c r="I55" s="2"/>
    </x:row>
    <x:row r="56" ht="24" customHeight="1">
      <x:c r="B56" s="2"/>
      <x:c r="C56" s="2"/>
      <x:c r="D56" s="2"/>
      <x:c r="E56" s="2"/>
      <x:c r="F56" s="2"/>
      <x:c r="G56" s="2"/>
      <x:c r="H56" s="2"/>
      <x:c r="I56" s="2"/>
    </x:row>
    <x:row r="57" ht="24" customHeight="1">
      <x:c r="B57" s="2"/>
      <x:c r="C57" s="2"/>
      <x:c r="D57" s="2"/>
      <x:c r="E57" s="2"/>
      <x:c r="F57" s="2"/>
      <x:c r="G57" s="2"/>
      <x:c r="H57" s="2"/>
      <x:c r="I57" s="2"/>
    </x:row>
    <x:row r="58" ht="24" customHeight="1">
      <x:c r="B58" s="2"/>
      <x:c r="C58" s="2"/>
      <x:c r="D58" s="2"/>
      <x:c r="E58" s="2"/>
      <x:c r="F58" s="2"/>
      <x:c r="G58" s="2"/>
      <x:c r="H58" s="2"/>
      <x:c r="I58" s="2"/>
    </x:row>
    <x:row r="59" ht="24" customHeight="1">
      <x:c r="B59" s="2"/>
      <x:c r="C59" s="2"/>
      <x:c r="D59" s="2"/>
      <x:c r="E59" s="2"/>
      <x:c r="F59" s="2"/>
      <x:c r="G59" s="2"/>
      <x:c r="H59" s="2"/>
      <x:c r="I59" s="2"/>
    </x:row>
    <x:row r="60" ht="24" customHeight="1">
      <x:c r="B60" s="2"/>
      <x:c r="C60" s="2"/>
      <x:c r="D60" s="2"/>
      <x:c r="E60" s="2"/>
      <x:c r="F60" s="2"/>
      <x:c r="G60" s="2"/>
      <x:c r="H60" s="2"/>
      <x:c r="I60" s="2"/>
    </x:row>
  </x:sheetData>
  <x:pageMargins left="0.7" right="0.7" top="0.75" bottom="0.75" header="0.3" footer="0.3"/>
</x:worksheet>
</file>