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547c5f14a44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yback" sheetId="1" r:id="R8bedc74c98084ce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%"/>
    <x:numFmt numFmtId="201" formatCode="#,##0.00;(#,##0.00);&quot;–&quot;"/>
    <x:numFmt numFmtId="202" formatCode="0.000000"/>
    <x:numFmt numFmtId="203" formatCode="$#,##0.00;($#,##0.00);&quot;–&quot;"/>
  </x:numFmts>
  <x:fonts count="5">
    <x:font>
      <x:sz val="11"/>
      <x:name val="Carlito"/>
    </x:font>
    <x:font>
      <x:sz val="11"/>
      <x:color rgb="FF152B3E"/>
      <x:name val="Arial"/>
    </x:font>
    <x:font>
      <x:b/>
      <x:sz val="15"/>
      <x:color rgb="FF152B3E"/>
      <x:name val="Arial"/>
    </x:font>
    <x:font>
      <x:sz val="11"/>
      <x:color rgb="FF0000FF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C7"/>
      </x:patternFill>
    </x:fill>
    <x:fill>
      <x:patternFill patternType="solid">
        <x:fgColor rgb="FF173B5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200" fontId="3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201" fontId="3" fillId="2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3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71aca25a244311" /><Relationship Type="http://schemas.openxmlformats.org/officeDocument/2006/relationships/theme" Target="/xl/theme/theme1.xml" Id="R25b0625c3ef74a89" /><Relationship Type="http://schemas.openxmlformats.org/officeDocument/2006/relationships/sharedStrings" Target="/xl/sharedStrings.xml" Id="Rfec79139c6d54f65" /><Relationship Type="http://schemas.openxmlformats.org/officeDocument/2006/relationships/worksheet" Target="/xl/worksheets/sheet1.xml" Id="R8bedc74c98084ce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2" max="2" width="48" hidden="0" customWidth="1"/>
    <x:col min="3" max="3" width="20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</x:cols>
  <x:sheetData>
    <x:row r="2" ht="25" customHeight="1">
      <x:c r="B2" s="2" t="str">
        <x:v>Uneven and discounted payback (USD)</x:v>
      </x:c>
      <x:c r="C2" s="1"/>
      <x:c r="D2" s="1"/>
      <x:c r="E2" s="1"/>
      <x:c r="F2" s="1"/>
      <x:c r="G2" s="1"/>
      <x:c r="H2" s="1"/>
      <x:c r="I2" s="1"/>
    </x:row>
    <x:row r="3" ht="25" customHeight="1">
      <x:c r="B3" s="1" t="str">
        <x:v>Fictional monthly net cash. Initial outlay occurs at month zero; later cash occurs at month end.</x:v>
      </x:c>
      <x:c r="C3" s="1"/>
      <x:c r="D3" s="1"/>
      <x:c r="E3" s="1"/>
      <x:c r="F3" s="1"/>
      <x:c r="G3" s="1"/>
      <x:c r="H3" s="1"/>
      <x:c r="I3" s="1"/>
    </x:row>
    <x:row r="4" ht="25" customHeight="1">
      <x:c r="B4" s="1" t="str">
        <x:v>Simple first recovered month-end</x:v>
      </x:c>
      <x:c r="C4" s="1" t="n">
        <x:f>IF(C10=0,"n.a.",IF(C8=0,0,IF(COUNTIFS(H12:H23,1)=0,"Not recovered",MATCH(1,H12:H23,0))))</x:f>
        <x:v>6</x:v>
      </x:c>
      <x:c r="D4" s="1"/>
      <x:c r="E4" s="1"/>
      <x:c r="F4" s="1"/>
      <x:c r="G4" s="1"/>
      <x:c r="H4" s="1"/>
      <x:c r="I4" s="1"/>
    </x:row>
    <x:row r="5" ht="25" customHeight="1">
      <x:c r="B5" s="1" t="str">
        <x:v>Discounted first recovered month-end</x:v>
      </x:c>
      <x:c r="C5" s="1" t="n">
        <x:f>IF(C10=0,"n.a.",IF(C8=0,0,IF(COUNTIFS(I12:I23,1)=0,"Not recovered",MATCH(1,I12:I23,0))))</x:f>
        <x:v>7</x:v>
      </x:c>
      <x:c r="D5" s="1"/>
      <x:c r="E5" s="1"/>
      <x:c r="F5" s="1"/>
      <x:c r="G5" s="1"/>
      <x:c r="H5" s="1"/>
      <x:c r="I5" s="1"/>
    </x:row>
    <x:row r="6" ht="25" customHeight="1">
      <x:c r="B6" s="1" t="str">
        <x:v>Final cumulative present value</x:v>
      </x:c>
      <x:c r="C6" s="12" t="n">
        <x:f>G23</x:f>
        <x:v>3374.8415590018653</x:v>
      </x:c>
      <x:c r="D6" s="1"/>
      <x:c r="E6" s="1"/>
      <x:c r="F6" s="1"/>
      <x:c r="G6" s="1"/>
      <x:c r="H6" s="1"/>
      <x:c r="I6" s="1"/>
    </x:row>
    <x:row r="7" ht="25" customHeight="1">
      <x:c r="B7" s="1" t="str">
        <x:v>Later deficit after first recovery</x:v>
      </x:c>
      <x:c r="C7" s="1" t="str">
        <x:f>IF(C10=0,"n.a.",IF(OR(AND(ISNUMBER(C4),COUNTIFS(B12:B23,"&gt;"&amp;C4,F12:F23,"&lt;0")&gt;0),AND(ISNUMBER(C5),COUNTIFS(B12:B23,"&gt;"&amp;C5,G12:G23,"&lt;0")&gt;0)),"Yes: inspect later costs","No"))</x:f>
        <x:v>No</x:v>
      </x:c>
      <x:c r="D7" s="1"/>
      <x:c r="E7" s="1"/>
      <x:c r="F7" s="1"/>
      <x:c r="G7" s="1"/>
      <x:c r="H7" s="1"/>
      <x:c r="I7" s="1"/>
    </x:row>
    <x:row r="8" ht="25" customHeight="1">
      <x:c r="B8" s="1" t="str">
        <x:v>Initial outlay</x:v>
      </x:c>
      <x:c r="C8" s="4" t="n">
        <x:v>6000</x:v>
      </x:c>
      <x:c r="D8" s="1"/>
      <x:c r="E8" s="1"/>
      <x:c r="F8" s="1"/>
      <x:c r="G8" s="1"/>
      <x:c r="H8" s="1"/>
      <x:c r="I8" s="1"/>
    </x:row>
    <x:row r="9" ht="25" customHeight="1">
      <x:c r="B9" s="1" t="str">
        <x:v>Annual effective discount rate</x:v>
      </x:c>
      <x:c r="C9" s="5" t="n">
        <x:v>0.12</x:v>
      </x:c>
      <x:c r="D9" s="1"/>
      <x:c r="E9" s="1"/>
      <x:c r="F9" s="1"/>
      <x:c r="G9" s="1"/>
      <x:c r="H9" s="1"/>
      <x:c r="I9" s="1"/>
    </x:row>
    <x:row r="10" ht="25" customHeight="1">
      <x:c r="B10" s="1" t="str">
        <x:v>Inputs complete and valid (1=yes)</x:v>
      </x:c>
      <x:c r="C10" s="1" t="n">
        <x:f>IF(AND(COUNT(C8:C9)=2,COUNT(C12:C23)=12),IF(AND(C8&gt;=0,C9&gt;=0,C9&lt;=10),1,0),0)</x:f>
        <x:v>1</x:v>
      </x:c>
      <x:c r="D10" s="1"/>
      <x:c r="E10" s="1"/>
      <x:c r="F10" s="1"/>
      <x:c r="G10" s="1"/>
      <x:c r="H10" s="1"/>
      <x:c r="I10" s="1"/>
    </x:row>
    <x:row r="11" ht="42" customHeight="1">
      <x:c r="B11" s="8" t="str">
        <x:v>Month</x:v>
      </x:c>
      <x:c r="C11" s="8" t="str">
        <x:v>Net cash</x:v>
      </x:c>
      <x:c r="D11" s="8" t="str">
        <x:v>Discount factor</x:v>
      </x:c>
      <x:c r="E11" s="8" t="str">
        <x:v>Present value</x:v>
      </x:c>
      <x:c r="F11" s="8" t="str">
        <x:v>Cumulative cash</x:v>
      </x:c>
      <x:c r="G11" s="8" t="str">
        <x:v>Cumulative PV</x:v>
      </x:c>
      <x:c r="H11" s="8" t="str">
        <x:v>Simple crossing</x:v>
      </x:c>
      <x:c r="I11" s="8" t="str">
        <x:v>PV crossing</x:v>
      </x:c>
    </x:row>
    <x:row r="12" ht="25" customHeight="1">
      <x:c r="B12" s="1" t="n">
        <x:v>1</x:v>
      </x:c>
      <x:c r="C12" s="9" t="n">
        <x:v>-1000</x:v>
      </x:c>
      <x:c r="D12" s="11" t="n">
        <x:f>IF($C$10=1,1/(1+$C$9)^(B12/12),"n.a.")</x:f>
        <x:v>0.9906003979430033</x:v>
      </x:c>
      <x:c r="E12" s="10" t="n">
        <x:f>IF($C$10=1,C12*D12,"n.a.")</x:f>
        <x:v>-990.6003979430033</x:v>
      </x:c>
      <x:c r="F12" s="10" t="n">
        <x:f>IF($C$10=1,-$C$8+C12,"n.a.")</x:f>
        <x:v>-7000</x:v>
      </x:c>
      <x:c r="G12" s="10" t="n">
        <x:f>IF($C$10=1,-$C$8+E12,"n.a.")</x:f>
        <x:v>-6990.600397943003</x:v>
      </x:c>
      <x:c r="H12" s="1" t="n">
        <x:f>IF($C$10=1,IF(AND(F12&gt;=0,-$C$8&lt;0),1,0),"n.a.")</x:f>
        <x:v>0</x:v>
      </x:c>
      <x:c r="I12" s="1" t="n">
        <x:f>IF($C$10=1,IF(AND(G12&gt;=0,-$C$8&lt;0),1,0),"n.a.")</x:f>
        <x:v>0</x:v>
      </x:c>
    </x:row>
    <x:row r="13" ht="25" customHeight="1">
      <x:c r="B13" s="1" t="n">
        <x:v>2</x:v>
      </x:c>
      <x:c r="C13" s="9" t="n">
        <x:v>0</x:v>
      </x:c>
      <x:c r="D13" s="11" t="n">
        <x:f>IF($C$10=1,1/(1+$C$9)^(B13/12),"n.a.")</x:f>
        <x:v>0.9812891484048366</x:v>
      </x:c>
      <x:c r="E13" s="10" t="n">
        <x:f>IF($C$10=1,C13*D13,"n.a.")</x:f>
        <x:v>0</x:v>
      </x:c>
      <x:c r="F13" s="10" t="n">
        <x:f>IF($C$10=1,F12+C13,"n.a.")</x:f>
        <x:v>-7000</x:v>
      </x:c>
      <x:c r="G13" s="10" t="n">
        <x:f>IF($C$10=1,G12+E13,"n.a.")</x:f>
        <x:v>-6990.600397943003</x:v>
      </x:c>
      <x:c r="H13" s="1" t="n">
        <x:f>IF($C$10=1,IF(AND(F13&gt;=0,F12&lt;0),1,0),"n.a.")</x:f>
        <x:v>0</x:v>
      </x:c>
      <x:c r="I13" s="1" t="n">
        <x:f>IF($C$10=1,IF(AND(G13&gt;=0,G12&lt;0),1,0),"n.a.")</x:f>
        <x:v>0</x:v>
      </x:c>
    </x:row>
    <x:row r="14" ht="25" customHeight="1">
      <x:c r="B14" s="1" t="n">
        <x:v>3</x:v>
      </x:c>
      <x:c r="C14" s="9" t="n">
        <x:v>1000</x:v>
      </x:c>
      <x:c r="D14" s="11" t="n">
        <x:f>IF($C$10=1,1/(1+$C$9)^(B14/12),"n.a.")</x:f>
        <x:v>0.972065420906982</x:v>
      </x:c>
      <x:c r="E14" s="10" t="n">
        <x:f>IF($C$10=1,C14*D14,"n.a.")</x:f>
        <x:v>972.065420906982</x:v>
      </x:c>
      <x:c r="F14" s="10" t="n">
        <x:f>IF($C$10=1,F13+C14,"n.a.")</x:f>
        <x:v>-6000</x:v>
      </x:c>
      <x:c r="G14" s="10" t="n">
        <x:f>IF($C$10=1,G13+E14,"n.a.")</x:f>
        <x:v>-6018.534977036022</x:v>
      </x:c>
      <x:c r="H14" s="1" t="n">
        <x:f>IF($C$10=1,IF(AND(F14&gt;=0,F13&lt;0),1,0),"n.a.")</x:f>
        <x:v>0</x:v>
      </x:c>
      <x:c r="I14" s="1" t="n">
        <x:f>IF($C$10=1,IF(AND(G14&gt;=0,G13&lt;0),1,0),"n.a.")</x:f>
        <x:v>0</x:v>
      </x:c>
    </x:row>
    <x:row r="15" ht="25" customHeight="1">
      <x:c r="B15" s="1" t="n">
        <x:v>4</x:v>
      </x:c>
      <x:c r="C15" s="9" t="n">
        <x:v>1500</x:v>
      </x:c>
      <x:c r="D15" s="11" t="n">
        <x:f>IF($C$10=1,1/(1+$C$9)^(B15/12),"n.a.")</x:f>
        <x:v>0.9629283927770894</x:v>
      </x:c>
      <x:c r="E15" s="10" t="n">
        <x:f>IF($C$10=1,C15*D15,"n.a.")</x:f>
        <x:v>1444.392589165634</x:v>
      </x:c>
      <x:c r="F15" s="10" t="n">
        <x:f>IF($C$10=1,F14+C15,"n.a.")</x:f>
        <x:v>-4500</x:v>
      </x:c>
      <x:c r="G15" s="10" t="n">
        <x:f>IF($C$10=1,G14+E15,"n.a.")</x:f>
        <x:v>-4574.142387870388</x:v>
      </x:c>
      <x:c r="H15" s="1" t="n">
        <x:f>IF($C$10=1,IF(AND(F15&gt;=0,F14&lt;0),1,0),"n.a.")</x:f>
        <x:v>0</x:v>
      </x:c>
      <x:c r="I15" s="1" t="n">
        <x:f>IF($C$10=1,IF(AND(G15&gt;=0,G14&lt;0),1,0),"n.a.")</x:f>
        <x:v>0</x:v>
      </x:c>
    </x:row>
    <x:row r="16" ht="25" customHeight="1">
      <x:c r="B16" s="1" t="n">
        <x:v>5</x:v>
      </x:c>
      <x:c r="C16" s="9" t="n">
        <x:v>2000</x:v>
      </x:c>
      <x:c r="D16" s="11" t="n">
        <x:f>IF($C$10=1,1/(1+$C$9)^(B16/12),"n.a.")</x:f>
        <x:v>0.9538772490756013</x:v>
      </x:c>
      <x:c r="E16" s="10" t="n">
        <x:f>IF($C$10=1,C16*D16,"n.a.")</x:f>
        <x:v>1907.7544981512026</x:v>
      </x:c>
      <x:c r="F16" s="10" t="n">
        <x:f>IF($C$10=1,F15+C16,"n.a.")</x:f>
        <x:v>-2500</x:v>
      </x:c>
      <x:c r="G16" s="10" t="n">
        <x:f>IF($C$10=1,G15+E16,"n.a.")</x:f>
        <x:v>-2666.3878897191853</x:v>
      </x:c>
      <x:c r="H16" s="1" t="n">
        <x:f>IF($C$10=1,IF(AND(F16&gt;=0,F15&lt;0),1,0),"n.a.")</x:f>
        <x:v>0</x:v>
      </x:c>
      <x:c r="I16" s="1" t="n">
        <x:f>IF($C$10=1,IF(AND(G16&gt;=0,G15&lt;0),1,0),"n.a.")</x:f>
        <x:v>0</x:v>
      </x:c>
    </x:row>
    <x:row r="17" ht="25" customHeight="1">
      <x:c r="B17" s="1" t="n">
        <x:v>6</x:v>
      </x:c>
      <x:c r="C17" s="9" t="n">
        <x:v>2500</x:v>
      </x:c>
      <x:c r="D17" s="11" t="n">
        <x:f>IF($C$10=1,1/(1+$C$9)^(B17/12),"n.a.")</x:f>
        <x:v>0.9449111825230679</x:v>
      </x:c>
      <x:c r="E17" s="10" t="n">
        <x:f>IF($C$10=1,C17*D17,"n.a.")</x:f>
        <x:v>2362.2779563076697</x:v>
      </x:c>
      <x:c r="F17" s="10" t="n">
        <x:f>IF($C$10=1,F16+C17,"n.a.")</x:f>
        <x:v>0</x:v>
      </x:c>
      <x:c r="G17" s="10" t="n">
        <x:f>IF($C$10=1,G16+E17,"n.a.")</x:f>
        <x:v>-304.1099334115156</x:v>
      </x:c>
      <x:c r="H17" s="1" t="n">
        <x:f>IF($C$10=1,IF(AND(F17&gt;=0,F16&lt;0),1,0),"n.a.")</x:f>
        <x:v>1</x:v>
      </x:c>
      <x:c r="I17" s="1" t="n">
        <x:f>IF($C$10=1,IF(AND(G17&gt;=0,G16&lt;0),1,0),"n.a.")</x:f>
        <x:v>0</x:v>
      </x:c>
    </x:row>
    <x:row r="18" ht="25" customHeight="1">
      <x:c r="B18" s="1" t="n">
        <x:v>7</x:v>
      </x:c>
      <x:c r="C18" s="9" t="n">
        <x:v>1500</x:v>
      </x:c>
      <x:c r="D18" s="11" t="n">
        <x:f>IF($C$10=1,1/(1+$C$9)^(B18/12),"n.a.")</x:f>
        <x:v>0.9360293934281451</x:v>
      </x:c>
      <x:c r="E18" s="10" t="n">
        <x:f>IF($C$10=1,C18*D18,"n.a.")</x:f>
        <x:v>1404.0440901422176</x:v>
      </x:c>
      <x:c r="F18" s="10" t="n">
        <x:f>IF($C$10=1,F17+C18,"n.a.")</x:f>
        <x:v>1500</x:v>
      </x:c>
      <x:c r="G18" s="10" t="n">
        <x:f>IF($C$10=1,G17+E18,"n.a.")</x:f>
        <x:v>1099.934156730702</x:v>
      </x:c>
      <x:c r="H18" s="1" t="n">
        <x:f>IF($C$10=1,IF(AND(F18&gt;=0,F17&lt;0),1,0),"n.a.")</x:f>
        <x:v>0</x:v>
      </x:c>
      <x:c r="I18" s="1" t="n">
        <x:f>IF($C$10=1,IF(AND(G18&gt;=0,G17&lt;0),1,0),"n.a.")</x:f>
        <x:v>1</x:v>
      </x:c>
    </x:row>
    <x:row r="19" ht="25" customHeight="1">
      <x:c r="B19" s="1" t="n">
        <x:v>8</x:v>
      </x:c>
      <x:c r="C19" s="9" t="n">
        <x:v>500</x:v>
      </x:c>
      <x:c r="D19" s="11" t="n">
        <x:f>IF($C$10=1,1/(1+$C$9)^(B19/12),"n.a.")</x:f>
        <x:v>0.9272310896162685</x:v>
      </x:c>
      <x:c r="E19" s="10" t="n">
        <x:f>IF($C$10=1,C19*D19,"n.a.")</x:f>
        <x:v>463.61554480813425</x:v>
      </x:c>
      <x:c r="F19" s="10" t="n">
        <x:f>IF($C$10=1,F18+C19,"n.a.")</x:f>
        <x:v>2000</x:v>
      </x:c>
      <x:c r="G19" s="10" t="n">
        <x:f>IF($C$10=1,G18+E19,"n.a.")</x:f>
        <x:v>1563.5497015388362</x:v>
      </x:c>
      <x:c r="H19" s="1" t="n">
        <x:f>IF($C$10=1,IF(AND(F19&gt;=0,F18&lt;0),1,0),"n.a.")</x:f>
        <x:v>0</x:v>
      </x:c>
      <x:c r="I19" s="1" t="n">
        <x:f>IF($C$10=1,IF(AND(G19&gt;=0,G18&lt;0),1,0),"n.a.")</x:f>
        <x:v>0</x:v>
      </x:c>
    </x:row>
    <x:row r="20" ht="25" customHeight="1">
      <x:c r="B20" s="1" t="n">
        <x:v>9</x:v>
      </x:c>
      <x:c r="C20" s="9" t="n">
        <x:v>500</x:v>
      </x:c>
      <x:c r="D20" s="11" t="n">
        <x:f>IF($C$10=1,1/(1+$C$9)^(B20/12),"n.a.")</x:f>
        <x:v>0.9185154863590003</x:v>
      </x:c>
      <x:c r="E20" s="10" t="n">
        <x:f>IF($C$10=1,C20*D20,"n.a.")</x:f>
        <x:v>459.25774317950015</x:v>
      </x:c>
      <x:c r="F20" s="10" t="n">
        <x:f>IF($C$10=1,F19+C20,"n.a.")</x:f>
        <x:v>2500</x:v>
      </x:c>
      <x:c r="G20" s="10" t="n">
        <x:f>IF($C$10=1,G19+E20,"n.a.")</x:f>
        <x:v>2022.8074447183362</x:v>
      </x:c>
      <x:c r="H20" s="1" t="n">
        <x:f>IF($C$10=1,IF(AND(F20&gt;=0,F19&lt;0),1,0),"n.a.")</x:f>
        <x:v>0</x:v>
      </x:c>
      <x:c r="I20" s="1" t="n">
        <x:f>IF($C$10=1,IF(AND(G20&gt;=0,G19&lt;0),1,0),"n.a.")</x:f>
        <x:v>0</x:v>
      </x:c>
    </x:row>
    <x:row r="21" ht="25" customHeight="1">
      <x:c r="B21" s="1" t="n">
        <x:v>10</x:v>
      </x:c>
      <x:c r="C21" s="9" t="n">
        <x:v>500</x:v>
      </x:c>
      <x:c r="D21" s="11" t="n">
        <x:f>IF($C$10=1,1/(1+$C$9)^(B21/12),"n.a.")</x:f>
        <x:v>0.9098818063040368</x:v>
      </x:c>
      <x:c r="E21" s="10" t="n">
        <x:f>IF($C$10=1,C21*D21,"n.a.")</x:f>
        <x:v>454.9409031520184</x:v>
      </x:c>
      <x:c r="F21" s="10" t="n">
        <x:f>IF($C$10=1,F20+C21,"n.a.")</x:f>
        <x:v>3000</x:v>
      </x:c>
      <x:c r="G21" s="10" t="n">
        <x:f>IF($C$10=1,G20+E21,"n.a.")</x:f>
        <x:v>2477.748347870355</x:v>
      </x:c>
      <x:c r="H21" s="1" t="n">
        <x:f>IF($C$10=1,IF(AND(F21&gt;=0,F20&lt;0),1,0),"n.a.")</x:f>
        <x:v>0</x:v>
      </x:c>
      <x:c r="I21" s="1" t="n">
        <x:f>IF($C$10=1,IF(AND(G21&gt;=0,G20&lt;0),1,0),"n.a.")</x:f>
        <x:v>0</x:v>
      </x:c>
    </x:row>
    <x:row r="22" ht="25" customHeight="1">
      <x:c r="B22" s="1" t="n">
        <x:v>11</x:v>
      </x:c>
      <x:c r="C22" s="9" t="n">
        <x:v>500</x:v>
      </x:c>
      <x:c r="D22" s="11" t="n">
        <x:f>IF($C$10=1,1/(1+$C$9)^(B22/12),"n.a.")</x:f>
        <x:v>0.9013292794058776</x:v>
      </x:c>
      <x:c r="E22" s="10" t="n">
        <x:f>IF($C$10=1,C22*D22,"n.a.")</x:f>
        <x:v>450.6646397029388</x:v>
      </x:c>
      <x:c r="F22" s="10" t="n">
        <x:f>IF($C$10=1,F21+C22,"n.a.")</x:f>
        <x:v>3500</x:v>
      </x:c>
      <x:c r="G22" s="10" t="n">
        <x:f>IF($C$10=1,G21+E22,"n.a.")</x:f>
        <x:v>2928.412987573294</x:v>
      </x:c>
      <x:c r="H22" s="1" t="n">
        <x:f>IF($C$10=1,IF(AND(F22&gt;=0,F21&lt;0),1,0),"n.a.")</x:f>
        <x:v>0</x:v>
      </x:c>
      <x:c r="I22" s="1" t="n">
        <x:f>IF($C$10=1,IF(AND(G22&gt;=0,G21&lt;0),1,0),"n.a.")</x:f>
        <x:v>0</x:v>
      </x:c>
    </x:row>
    <x:row r="23" ht="25" customHeight="1">
      <x:c r="B23" s="1" t="n">
        <x:v>12</x:v>
      </x:c>
      <x:c r="C23" s="9" t="n">
        <x:v>500</x:v>
      </x:c>
      <x:c r="D23" s="11" t="n">
        <x:f>IF($C$10=1,1/(1+$C$9)^(B23/12),"n.a.")</x:f>
        <x:v>0.8928571428571428</x:v>
      </x:c>
      <x:c r="E23" s="10" t="n">
        <x:f>IF($C$10=1,C23*D23,"n.a.")</x:f>
        <x:v>446.4285714285714</x:v>
      </x:c>
      <x:c r="F23" s="10" t="n">
        <x:f>IF($C$10=1,F22+C23,"n.a.")</x:f>
        <x:v>4000</x:v>
      </x:c>
      <x:c r="G23" s="10" t="n">
        <x:f>IF($C$10=1,G22+E23,"n.a.")</x:f>
        <x:v>3374.8415590018653</x:v>
      </x:c>
      <x:c r="H23" s="1" t="n">
        <x:f>IF($C$10=1,IF(AND(F23&gt;=0,F22&lt;0),1,0),"n.a.")</x:f>
        <x:v>0</x:v>
      </x:c>
      <x:c r="I23" s="1" t="n">
        <x:f>IF($C$10=1,IF(AND(G23&gt;=0,G22&lt;0),1,0),"n.a.")</x:f>
        <x:v>0</x:v>
      </x:c>
    </x:row>
    <x:row r="24" ht="25" customHeight="1">
      <x:c r="B24" s="1"/>
      <x:c r="C24" s="1"/>
      <x:c r="D24" s="1"/>
      <x:c r="E24" s="1"/>
      <x:c r="F24" s="1"/>
      <x:c r="G24" s="1"/>
      <x:c r="H24" s="1"/>
      <x:c r="I24" s="1"/>
    </x:row>
    <x:row r="25" ht="25" customHeight="1">
      <x:c r="B25" s="1" t="str">
        <x:v>Rate conversion: present value = net cash / (1 + annual effective rate)^(month/12). No within-month interpolation.</x:v>
      </x:c>
      <x:c r="C25" s="1"/>
      <x:c r="D25" s="1"/>
      <x:c r="E25" s="1"/>
      <x:c r="F25" s="1"/>
      <x:c r="G25" s="1"/>
      <x:c r="H25" s="1"/>
      <x:c r="I25" s="1"/>
    </x:row>
    <x:row r="26" ht="25" customHeight="1">
      <x:c r="B26" s="1" t="str">
        <x:v>An early crossing can reverse after later costs. No projection is made beyond month twelve in this workbook.</x:v>
      </x:c>
      <x:c r="C26" s="1"/>
      <x:c r="D26" s="1"/>
      <x:c r="E26" s="1"/>
      <x:c r="F26" s="1"/>
      <x:c r="G26" s="1"/>
      <x:c r="H26" s="1"/>
      <x:c r="I26" s="1"/>
    </x:row>
    <x:row r="27" ht="25" customHeight="1">
      <x:c r="B27" s="1" t="str">
        <x:v>Method: ACCA simple/discounted payback. Example inputs: MyBreakeven, October 24, 2026.</x:v>
      </x:c>
      <x:c r="C27" s="1"/>
      <x:c r="D27" s="1"/>
      <x:c r="E27" s="1"/>
      <x:c r="F27" s="1"/>
      <x:c r="G27" s="1"/>
      <x:c r="H27" s="1"/>
      <x:c r="I27" s="1"/>
    </x:row>
    <x:row r="28" ht="25" customHeight="1">
      <x:c r="B28" s="1" t="str">
        <x:v>https://www.accaglobal.com/gb/en/student/exam-support-resources/foundation-level-study-resources/ffm/ffm-technical-articles/discounted-payback.html</x:v>
      </x:c>
      <x:c r="C28" s="1"/>
      <x:c r="D28" s="1"/>
      <x:c r="E28" s="1"/>
      <x:c r="F28" s="1"/>
      <x:c r="G28" s="1"/>
      <x:c r="H28" s="1"/>
      <x:c r="I28" s="1"/>
    </x:row>
  </x:sheetData>
  <x:mergeCells>
    <x:mergeCell ref="B2:I2"/>
    <x:mergeCell ref="B3:I3"/>
    <x:mergeCell ref="C7:F7"/>
    <x:mergeCell ref="B25:I25"/>
    <x:mergeCell ref="B26:I26"/>
    <x:mergeCell ref="B27:I27"/>
    <x:mergeCell ref="B28:I28"/>
  </x:mergeCells>
  <x:pageMargins left="0.7" right="0.7" top="0.75" bottom="0.75" header="0.3" footer="0.3"/>
</x:worksheet>
</file>